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4"/>
  </bookViews>
  <sheets>
    <sheet name="Geral" sheetId="1" r:id="rId1"/>
    <sheet name="Terceiros" sheetId="2" r:id="rId2"/>
    <sheet name="Demais tributos" sheetId="3" r:id="rId3"/>
    <sheet name="507" sheetId="4" r:id="rId4"/>
    <sheet name=" 515" sheetId="5" r:id="rId5"/>
  </sheets>
  <definedNames>
    <definedName name="_xlnm._FilterDatabase" localSheetId="4" hidden="1">' 515'!$I$1:$L$10</definedName>
    <definedName name="DadosExternos_1" localSheetId="0">'Geral'!$B$2:$D$41</definedName>
    <definedName name="teste_csv">#REF!</definedName>
  </definedNames>
  <calcPr fullCalcOnLoad="1"/>
</workbook>
</file>

<file path=xl/sharedStrings.xml><?xml version="1.0" encoding="utf-8"?>
<sst xmlns="http://schemas.openxmlformats.org/spreadsheetml/2006/main" count="617" uniqueCount="241">
  <si>
    <t xml:space="preserve">Diagnóstico para cálculo </t>
  </si>
  <si>
    <t>período das bases para tributo contribuição previdenciária</t>
  </si>
  <si>
    <t>Referente ao pagamento das verbas informe o período:</t>
  </si>
  <si>
    <t>Informe o RAT x FAP por periodo de validade</t>
  </si>
  <si>
    <t>Informe a desoneração por periodo de validade</t>
  </si>
  <si>
    <t>Informe a opção do Simples por periodo de validade (classificação tributária 01, 02 e 03)</t>
  </si>
  <si>
    <t>Se empregador Rural PF informe a opção pela folha ou produção por periodo de validade</t>
  </si>
  <si>
    <t>Empregado exposto a agentes nocivos - tabela 2 FAE: aposentadoria 15, 20 ou 25 anos?</t>
  </si>
  <si>
    <t>Qual é o FPAS por período de validade? Possui convênio?</t>
  </si>
  <si>
    <t>É uma instituição financeira?</t>
  </si>
  <si>
    <t>Mês Base</t>
  </si>
  <si>
    <t>Base INSS (S/13º)</t>
  </si>
  <si>
    <t>CR 113851 = 20%</t>
  </si>
  <si>
    <t>CR 117051 = 2,5% sal. Ed</t>
  </si>
  <si>
    <t>CR 117651 = 0,20% INCRA</t>
  </si>
  <si>
    <t>CR 120051 = 0,60% SEBRAE</t>
  </si>
  <si>
    <t>Perfil</t>
  </si>
  <si>
    <t>Tipo CP</t>
  </si>
  <si>
    <t>CR</t>
  </si>
  <si>
    <t>Descrição da CP</t>
  </si>
  <si>
    <t>% recolher</t>
  </si>
  <si>
    <t>Empregado e trabalhador avulso</t>
  </si>
  <si>
    <t>Empresa</t>
  </si>
  <si>
    <t>CP patronal a cargo da empresa sobre a remuneração do segurado empregado ou trabalhador avulso</t>
  </si>
  <si>
    <t>20</t>
  </si>
  <si>
    <t>RATXFAP</t>
  </si>
  <si>
    <t>CP GILRAT a cargo da empresa sobre a remuneração do segurado empregado ou trabalhador avulso Variável (RATX FAP)</t>
  </si>
  <si>
    <t>CP para financiamento de aposentadoria especial a cargo da empresa sobre a remuneraçãodo segurado empregado ou trabalhador avulso</t>
  </si>
  <si>
    <t>6, 9 ou 12</t>
  </si>
  <si>
    <t>CP adicional a cargo das instituições financeiras sobre a remuneração do segurado empregado ou trabalhador avulso</t>
  </si>
  <si>
    <t>2,5</t>
  </si>
  <si>
    <t>Contribuinte Individual</t>
  </si>
  <si>
    <t>CP patronal a cargo da empresa sobre a remuneração do segurado contribuinte individual</t>
  </si>
  <si>
    <t>CP para financiamento de aposentadoria especial a cargo da empresa sobre a remuneração do segurado contribuinte individual</t>
  </si>
  <si>
    <t>Instituições financeiras</t>
  </si>
  <si>
    <t>CP adicional a cargo das instituições financeiras sobre a remuneração do segurado contribuinte individual</t>
  </si>
  <si>
    <t>Doméstico</t>
  </si>
  <si>
    <t>CP patronal a cargo do empregador doméstico sobre a remuneração do segurado empregado doméstico</t>
  </si>
  <si>
    <t>8</t>
  </si>
  <si>
    <t>CP GILRAT a cargo do empregador doméstico sobre a remuneração do segurado empregado doméstico</t>
  </si>
  <si>
    <t>0,8</t>
  </si>
  <si>
    <t>Empregado contratado por MEI</t>
  </si>
  <si>
    <t>CP patronal a cargo do Microempreendedor - MEI sobre a remuneração do segurado empregado</t>
  </si>
  <si>
    <t>3</t>
  </si>
  <si>
    <t>Total CR</t>
  </si>
  <si>
    <t>SIMPLES - Concomitante</t>
  </si>
  <si>
    <t>CP patronal a cargo da empresa SIMPLES com atividade concomitante sobre a remuneração do segurado empregado ou trabalhador avulso</t>
  </si>
  <si>
    <t>CP adicional GILRAT a cargo da empresa SIMPLES com atividade concomitante sobre a remuneração do segurado empregado ou trabalhador avulso</t>
  </si>
  <si>
    <t>CP patronal a cargo da empresa SIMPLES com atividade concomitante sobre a remuneração do segurado contribuinte individual</t>
  </si>
  <si>
    <t>Terceiros</t>
  </si>
  <si>
    <t>Salário Educação a cargo da empresa sobre a remuneração do segurado empregado ou trabalhador avulso</t>
  </si>
  <si>
    <t>Incra a cargo da empresa sobre a remuneração do segurado empregado ou trabalhador avulso</t>
  </si>
  <si>
    <t>0,2</t>
  </si>
  <si>
    <t>Incra (FPAS 531/795/825) a cargo da empresa sobre a remuneração do segurado empregado ou trabalhador avulso</t>
  </si>
  <si>
    <t>2,7</t>
  </si>
  <si>
    <t>Senai a cargo da empresa sobre a remuneração do segurado empregado ou trabalhador avulso</t>
  </si>
  <si>
    <t>1</t>
  </si>
  <si>
    <t>Sesi a cargo da empresa sobre a remuneração do segurado empregado ou trabalhador avulso</t>
  </si>
  <si>
    <t>1,5</t>
  </si>
  <si>
    <t>Senac a cargo da empresa sobre a remuneração do segurado empregado ou trabalhador avulso</t>
  </si>
  <si>
    <t>Sesc a cargo da empresa sobre a remuneração do segurado empregado ou trabalhador avulso</t>
  </si>
  <si>
    <t>Sebrae a cargo da empresa sobre a remuneração do segurado empregado ou trabalhador avulso</t>
  </si>
  <si>
    <t>0,6</t>
  </si>
  <si>
    <t>Sebrae (FPAS 566/574/647) a cargo da empresa sobre a remuneração do segurado empregado ou trabalhador avulso</t>
  </si>
  <si>
    <t>0,3</t>
  </si>
  <si>
    <t>FDEPM a cargo da empresa sobre a remuneração do segurado empregado ou trabalhador avulso</t>
  </si>
  <si>
    <t>Fundo Aeroviário a cargo da empresa sobre a remuneração do segurado empregado ou trabalhador avulso</t>
  </si>
  <si>
    <t>Senar a cargo da empresa sobre a remuneração do segurado empregado ou trabalhador avulso</t>
  </si>
  <si>
    <t xml:space="preserve"> Sest a cargo da empresa sobre a remuneração do segurado transportador autônomo</t>
  </si>
  <si>
    <t>Sest a cargo do trabalhador (descontado pela empresa) sobre a remuneração do segurado transportador autônomo</t>
  </si>
  <si>
    <t xml:space="preserve"> Senat a cargo da empresa sobre a remuneração do segurado transportador autônomo</t>
  </si>
  <si>
    <t>Senat a cargo do trabalhador (descontado pela empresa) sobre a remuneração do segurado transportador autônomo</t>
  </si>
  <si>
    <t>Sescoop a cargo da empresa sobre a remuneração do segurado empregado ou trabalhador avulso</t>
  </si>
  <si>
    <t>Segurado</t>
  </si>
  <si>
    <t xml:space="preserve"> CP do segurado empregado contratado por curto prazo - Lei 11.718/2009</t>
  </si>
  <si>
    <t>CP do segurado empregado contratado por curto prazo por empregador segurado especial - Lei 11.718/2009</t>
  </si>
  <si>
    <t xml:space="preserve"> CP do segurado contribuinte individual - 11%</t>
  </si>
  <si>
    <t xml:space="preserve"> 11</t>
  </si>
  <si>
    <t xml:space="preserve"> CP do segurado contribuinte individual - 20%</t>
  </si>
  <si>
    <t xml:space="preserve"> 20</t>
  </si>
  <si>
    <t>Retenção de IRRF</t>
  </si>
  <si>
    <t>IRRF - Decisão da Justiça do Trabalho Tabela Progressiva</t>
  </si>
  <si>
    <t>IRRF - RRA - Decisão da Justiça do Trabalho Tabela Progressiva</t>
  </si>
  <si>
    <t>Código FPAS é 515</t>
  </si>
  <si>
    <t>RAT</t>
  </si>
  <si>
    <t>FAP</t>
  </si>
  <si>
    <t>RAT Ajust</t>
  </si>
  <si>
    <t>Valor tributável distribuído: 1320/73 = 18,08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</si>
  <si>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</si>
  <si>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</si>
  <si>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</si>
  <si>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</si>
  <si>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</si>
  <si>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</si>
  <si>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</si>
  <si>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</si>
  <si>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</si>
  <si>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</si>
  <si>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</si>
  <si>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</si>
  <si>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</si>
  <si>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</si>
  <si>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</si>
  <si>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</si>
  <si>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</si>
  <si>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</si>
  <si>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</si>
  <si>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</si>
  <si>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</si>
  <si>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</si>
  <si>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</si>
  <si>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</si>
  <si>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</si>
  <si>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</si>
  <si>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</si>
  <si>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</si>
  <si>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</si>
  <si>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</si>
  <si>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</si>
  <si>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</si>
  <si>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</si>
  <si>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</si>
  <si>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</si>
  <si>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</si>
  <si>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</si>
  <si>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</si>
  <si>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</si>
  <si>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</si>
  <si>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</si>
  <si>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</si>
  <si>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</si>
  <si>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</si>
  <si>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</si>
  <si>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</si>
  <si>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</si>
  <si>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</si>
  <si>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</si>
  <si>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</si>
  <si>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</si>
  <si>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</si>
  <si>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</si>
  <si>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</si>
  <si>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</si>
  <si>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</si>
  <si>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</si>
  <si>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</si>
  <si>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</si>
  <si>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</si>
  <si>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</si>
  <si>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</si>
  <si>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</si>
  <si>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</si>
  <si>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</si>
  <si>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</si>
  <si>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</si>
  <si>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</si>
  <si>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</si>
  <si>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</si>
  <si>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</si>
  <si>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</si>
  <si>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Total Guia</t>
  </si>
  <si>
    <t>CR  119151 = 1,00 SENAC</t>
  </si>
  <si>
    <t>CR  119651 = 1,50 SESC</t>
  </si>
  <si>
    <t>Nome: xxxxx</t>
  </si>
  <si>
    <t xml:space="preserve"> CP do segurado empregado e trabalhador avulso</t>
  </si>
  <si>
    <t>Variável</t>
  </si>
  <si>
    <t>CR  118151 = 1,00 SENAI</t>
  </si>
  <si>
    <t>CR  118451 = 1,50 SENAI</t>
  </si>
  <si>
    <t xml:space="preserve">Manutenção – </t>
  </si>
  <si>
    <t>Código FPAS é 507</t>
  </si>
  <si>
    <t>CR  118451 = 1,50 SESI</t>
  </si>
  <si>
    <t>CR 108251 = segurado</t>
  </si>
  <si>
    <t>CR 164651 = H6</t>
  </si>
  <si>
    <t>CR 164651 = H7</t>
  </si>
  <si>
    <t>CR 164651 = H8</t>
  </si>
  <si>
    <t>CR 164651 = H9</t>
  </si>
  <si>
    <t>CR 164651 = H10</t>
  </si>
  <si>
    <t>CR 164651 = H11</t>
  </si>
  <si>
    <t>CR 164651 =H7</t>
  </si>
  <si>
    <t>CP GILRAT a cargo da empresa sobre a remuneração do segurado empregado ou trabalhador avulso</t>
  </si>
  <si>
    <t>Variável (RAT X FAP)</t>
  </si>
  <si>
    <t>CP para financiamento de aposentadoria especial a cargo da empresa sobre a remuneração
do segurado empregado ou trabalhador avulso</t>
  </si>
  <si>
    <t xml:space="preserve">CP GILRAT a cargo da empresa SIMPLES com atividade concomitante sobre a remuneração do segurado empregado ou trabalhador avulso </t>
  </si>
  <si>
    <t xml:space="preserve"> CP do segurado empregado doméstico </t>
  </si>
  <si>
    <t xml:space="preserve"> CP do segurado empregado contratado por empregador segurado especial </t>
  </si>
  <si>
    <t xml:space="preserve"> CP do segurado empregado contratado por empregador MEI </t>
  </si>
  <si>
    <t>Verifique a planilha do Pje Cidadão dos eventos S-2500 e S-2501</t>
  </si>
  <si>
    <t>507 = 5,80</t>
  </si>
  <si>
    <t>515 = 5,80</t>
  </si>
  <si>
    <t>523 = 2,70</t>
  </si>
  <si>
    <t>531 = 5,20</t>
  </si>
  <si>
    <t>540 = 5,20</t>
  </si>
  <si>
    <t>558 = 5,20</t>
  </si>
  <si>
    <t>566 = 4,50 Empresas</t>
  </si>
  <si>
    <t>566 = 5,50 Cooperativa</t>
  </si>
  <si>
    <t>574 = 4,50 Empresas</t>
  </si>
  <si>
    <t>574 = 5,50 Cooperativa</t>
  </si>
  <si>
    <t>582 = 0%</t>
  </si>
  <si>
    <t xml:space="preserve">590 = 2,50 </t>
  </si>
  <si>
    <t>604 = 2,70</t>
  </si>
  <si>
    <t>612 = 5,80 Empresas</t>
  </si>
  <si>
    <t>612 = 5,80 Cooperativa</t>
  </si>
  <si>
    <t>639 = 0,00</t>
  </si>
  <si>
    <t>647 = 4,50</t>
  </si>
  <si>
    <t>655 = 2,50</t>
  </si>
  <si>
    <t>680 = 5,20</t>
  </si>
  <si>
    <t>736 = 2,70</t>
  </si>
  <si>
    <t>744 = 1,50 PF **</t>
  </si>
  <si>
    <t>744 =2,05 PJ **</t>
  </si>
  <si>
    <t>779 = 0,00</t>
  </si>
  <si>
    <t>787 = 5,20 Exceto cooperativa</t>
  </si>
  <si>
    <t>787 = 5,20 cooperativa</t>
  </si>
  <si>
    <t>795 = 7,70</t>
  </si>
  <si>
    <t>825 = 5,20</t>
  </si>
  <si>
    <t>833 = 5,80 Empresas</t>
  </si>
  <si>
    <t>833 = 5,80 cooperativa</t>
  </si>
  <si>
    <t>868 = 0,00</t>
  </si>
  <si>
    <t>876 = 0,00</t>
  </si>
  <si>
    <t>total % terceiros</t>
  </si>
  <si>
    <t>**Importante: FPAS 590 = 0,00 = Brasileiros contratados no Brasil e transferido para prestar serviços no exterior, conforme disposto no art. 11 da Lei nº 7.064, de 1982</t>
  </si>
  <si>
    <t>** Importante: FPAS 590 = 0,00 - CARTÓRIO, TABELIONATO, oficializados ou não.</t>
  </si>
  <si>
    <t>507 = 5,80 Cooperativa</t>
  </si>
  <si>
    <t>515 = 5,80 = cooperativa</t>
  </si>
  <si>
    <t>FAE</t>
  </si>
  <si>
    <t>Valor Tributável:</t>
  </si>
  <si>
    <t>Valor Indenizatório:</t>
  </si>
  <si>
    <t xml:space="preserve">Valor Acordado: </t>
  </si>
  <si>
    <t xml:space="preserve">Qtde de meses: </t>
  </si>
  <si>
    <t xml:space="preserve">Período: </t>
  </si>
  <si>
    <t xml:space="preserve">Cargo: </t>
  </si>
  <si>
    <t>Unidade:</t>
  </si>
  <si>
    <t>Cargo:</t>
  </si>
  <si>
    <t>Período:</t>
  </si>
  <si>
    <t>Qtde de meses:</t>
  </si>
  <si>
    <t>Valor Acordado:</t>
  </si>
  <si>
    <t xml:space="preserve">Valor Tributável: </t>
  </si>
  <si>
    <t xml:space="preserve">Valor tributável distribuído: </t>
  </si>
  <si>
    <t xml:space="preserve">Unidade: </t>
  </si>
  <si>
    <t>Tabela 29 x CR - Modelo 5</t>
  </si>
  <si>
    <t>620 = 2,50 Desc. freteiros</t>
  </si>
  <si>
    <r>
      <t>FDEPM a cargo da empresa sobre a remuneração do segurado empregado ou trabalhador avulso</t>
    </r>
    <r>
      <rPr>
        <sz val="8"/>
        <color indexed="10"/>
        <rFont val="Calibri"/>
        <family val="2"/>
      </rPr>
      <t xml:space="preserve"> (DPC???)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</si>
</sst>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\ #,##0;\-&quot;R$ &quot;\ #,##0"/>
    <numFmt numFmtId="165" formatCode="&quot;R$ &quot;\ #,##0;[Red]\-&quot;R$ &quot;\ #,##0"/>
    <numFmt numFmtId="166" formatCode="&quot;R$ &quot;\ #,##0.00;\-&quot;R$ &quot;\ #,##0.00"/>
    <numFmt numFmtId="167" formatCode="&quot;R$ &quot;\ #,##0.00;[Red]\-&quot;R$ &quot;\ #,##0.00"/>
    <numFmt numFmtId="168" formatCode="_-&quot;R$ &quot;\ * #,##0_-;\-&quot;R$ &quot;\ * #,##0_-;_-&quot;R$ &quot;\ * &quot;-&quot;_-;_-@_-"/>
    <numFmt numFmtId="169" formatCode="_-&quot;R$ &quot;\ * #,##0.00_-;\-&quot;R$ &quot;\ * #,##0.00_-;_-&quot;R$ &quot;\ 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22221"/>
        <bgColor indexed="64"/>
      </patternFill>
    </fill>
    <fill>
      <patternFill patternType="solid">
        <fgColor rgb="FFFBD0EF"/>
        <bgColor indexed="64"/>
      </patternFill>
    </fill>
    <fill>
      <patternFill patternType="solid">
        <fgColor rgb="FFA2CDFF"/>
        <bgColor indexed="64"/>
      </patternFill>
    </fill>
    <fill>
      <patternFill patternType="solid">
        <fgColor rgb="FFA2CDFF"/>
        <bgColor indexed="64"/>
      </patternFill>
    </fill>
    <fill>
      <patternFill patternType="solid">
        <fgColor rgb="FF222221"/>
        <bgColor indexed="64"/>
      </patternFill>
    </fill>
    <fill>
      <patternFill patternType="solid">
        <fgColor rgb="FFC46BA3"/>
        <bgColor indexed="64"/>
      </patternFill>
    </fill>
    <fill>
      <patternFill patternType="solid">
        <fgColor rgb="FFC46BA3"/>
        <bgColor indexed="64"/>
      </patternFill>
    </fill>
    <fill>
      <patternFill patternType="solid">
        <fgColor rgb="FFFBD0EF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D0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2CDFF"/>
        <bgColor indexed="64"/>
      </patternFill>
    </fill>
    <fill>
      <patternFill patternType="solid">
        <fgColor rgb="FF4E7CDD"/>
        <bgColor indexed="64"/>
      </patternFill>
    </fill>
    <fill>
      <patternFill patternType="solid">
        <fgColor rgb="FF4E7CDD"/>
        <bgColor indexed="64"/>
      </patternFill>
    </fill>
    <fill>
      <patternFill patternType="solid">
        <fgColor rgb="FFC46BA3"/>
        <bgColor indexed="64"/>
      </patternFill>
    </fill>
    <fill>
      <patternFill patternType="solid">
        <fgColor rgb="FF4E7CD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theme="9" tint="0.3999800086021423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theme="9" tint="0.3999800086021423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theme="9" tint="0.3999800086021423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NumberFormat="1" applyFont="1" applyBorder="1">
      <alignment/>
      <protection/>
    </xf>
    <xf numFmtId="0" fontId="1" fillId="0" borderId="11" xfId="44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17" fontId="1" fillId="0" borderId="11" xfId="44" applyNumberFormat="1" applyFont="1" applyBorder="1" applyAlignment="1">
      <alignment horizontal="center"/>
      <protection/>
    </xf>
    <xf numFmtId="2" fontId="1" fillId="0" borderId="11" xfId="44" applyNumberFormat="1" applyFont="1" applyBorder="1" applyAlignment="1">
      <alignment horizontal="center"/>
      <protection/>
    </xf>
    <xf numFmtId="0" fontId="1" fillId="0" borderId="12" xfId="44" applyBorder="1" applyAlignment="1">
      <alignment vertical="top"/>
      <protection/>
    </xf>
    <xf numFmtId="0" fontId="0" fillId="0" borderId="12" xfId="0" applyBorder="1" applyAlignment="1">
      <alignment/>
    </xf>
    <xf numFmtId="0" fontId="1" fillId="33" borderId="12" xfId="44" applyFont="1" applyFill="1" applyBorder="1">
      <alignment/>
      <protection/>
    </xf>
    <xf numFmtId="0" fontId="1" fillId="0" borderId="12" xfId="44" applyBorder="1">
      <alignment/>
      <protection/>
    </xf>
    <xf numFmtId="0" fontId="1" fillId="0" borderId="12" xfId="44" applyFont="1" applyBorder="1">
      <alignment/>
      <protection/>
    </xf>
    <xf numFmtId="2" fontId="1" fillId="0" borderId="0" xfId="44" applyNumberFormat="1" applyFont="1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5" fillId="0" borderId="12" xfId="44" applyFont="1" applyBorder="1" applyAlignment="1">
      <alignment vertical="top"/>
      <protection/>
    </xf>
    <xf numFmtId="0" fontId="5" fillId="33" borderId="12" xfId="44" applyFont="1" applyFill="1" applyBorder="1">
      <alignment/>
      <protection/>
    </xf>
    <xf numFmtId="0" fontId="5" fillId="0" borderId="12" xfId="44" applyFont="1" applyBorder="1">
      <alignment/>
      <protection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6" fillId="0" borderId="15" xfId="0" applyFont="1" applyBorder="1" applyAlignment="1">
      <alignment vertical="top" wrapText="1"/>
    </xf>
    <xf numFmtId="1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0" fillId="34" borderId="14" xfId="0" applyFill="1" applyBorder="1" applyAlignment="1">
      <alignment vertical="top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vertical="top"/>
    </xf>
    <xf numFmtId="0" fontId="0" fillId="35" borderId="14" xfId="0" applyFill="1" applyBorder="1" applyAlignment="1">
      <alignment vertical="top" wrapText="1"/>
    </xf>
    <xf numFmtId="0" fontId="47" fillId="0" borderId="0" xfId="0" applyFont="1" applyFill="1" applyAlignment="1">
      <alignment horizontal="center" vertical="center"/>
    </xf>
    <xf numFmtId="0" fontId="0" fillId="36" borderId="16" xfId="0" applyFill="1" applyBorder="1" applyAlignment="1">
      <alignment vertical="top" wrapText="1"/>
    </xf>
    <xf numFmtId="0" fontId="0" fillId="36" borderId="17" xfId="0" applyFill="1" applyBorder="1" applyAlignment="1">
      <alignment vertical="top"/>
    </xf>
    <xf numFmtId="0" fontId="0" fillId="36" borderId="18" xfId="0" applyFill="1" applyBorder="1" applyAlignment="1">
      <alignment vertical="top"/>
    </xf>
    <xf numFmtId="0" fontId="0" fillId="37" borderId="19" xfId="0" applyFill="1" applyBorder="1" applyAlignment="1">
      <alignment vertical="top" wrapText="1"/>
    </xf>
    <xf numFmtId="0" fontId="0" fillId="37" borderId="14" xfId="0" applyFill="1" applyBorder="1" applyAlignment="1">
      <alignment vertical="top"/>
    </xf>
    <xf numFmtId="0" fontId="0" fillId="37" borderId="20" xfId="0" applyFill="1" applyBorder="1" applyAlignment="1">
      <alignment vertical="top"/>
    </xf>
    <xf numFmtId="0" fontId="33" fillId="38" borderId="21" xfId="0" applyFont="1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48" fillId="39" borderId="22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0" fontId="48" fillId="4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41" borderId="22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1" borderId="22" xfId="0" applyFill="1" applyBorder="1" applyAlignment="1">
      <alignment/>
    </xf>
    <xf numFmtId="0" fontId="48" fillId="39" borderId="22" xfId="0" applyFont="1" applyFill="1" applyBorder="1" applyAlignment="1">
      <alignment vertical="top"/>
    </xf>
    <xf numFmtId="0" fontId="0" fillId="41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0" fontId="0" fillId="42" borderId="14" xfId="0" applyFill="1" applyBorder="1" applyAlignment="1">
      <alignment/>
    </xf>
    <xf numFmtId="0" fontId="33" fillId="43" borderId="12" xfId="0" applyFont="1" applyFill="1" applyBorder="1" applyAlignment="1">
      <alignment horizontal="left" vertical="top"/>
    </xf>
    <xf numFmtId="0" fontId="33" fillId="43" borderId="12" xfId="0" applyFont="1" applyFill="1" applyBorder="1" applyAlignment="1">
      <alignment horizontal="left" vertical="top" wrapText="1"/>
    </xf>
    <xf numFmtId="1" fontId="33" fillId="43" borderId="12" xfId="0" applyNumberFormat="1" applyFont="1" applyFill="1" applyBorder="1" applyAlignment="1">
      <alignment horizontal="center" vertical="top" wrapText="1"/>
    </xf>
    <xf numFmtId="0" fontId="33" fillId="43" borderId="12" xfId="0" applyFont="1" applyFill="1" applyBorder="1" applyAlignment="1">
      <alignment horizontal="center" vertical="top" wrapText="1"/>
    </xf>
    <xf numFmtId="0" fontId="25" fillId="44" borderId="27" xfId="0" applyFont="1" applyFill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 wrapText="1"/>
    </xf>
    <xf numFmtId="1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5" fillId="45" borderId="27" xfId="0" applyFont="1" applyFill="1" applyBorder="1" applyAlignment="1">
      <alignment horizontal="left" vertical="top"/>
    </xf>
    <xf numFmtId="0" fontId="25" fillId="37" borderId="27" xfId="0" applyFont="1" applyFill="1" applyBorder="1" applyAlignment="1">
      <alignment horizontal="left" vertical="top"/>
    </xf>
    <xf numFmtId="0" fontId="25" fillId="0" borderId="27" xfId="0" applyFont="1" applyBorder="1" applyAlignment="1">
      <alignment horizontal="left" vertical="top"/>
    </xf>
    <xf numFmtId="0" fontId="25" fillId="46" borderId="14" xfId="0" applyFont="1" applyFill="1" applyBorder="1" applyAlignment="1">
      <alignment horizontal="left" vertical="top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14" xfId="0" applyFont="1" applyBorder="1" applyAlignment="1">
      <alignment vertical="top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27" xfId="0" applyFont="1" applyBorder="1" applyAlignment="1">
      <alignment/>
    </xf>
    <xf numFmtId="0" fontId="25" fillId="0" borderId="27" xfId="0" applyFont="1" applyBorder="1" applyAlignment="1">
      <alignment vertical="top"/>
    </xf>
    <xf numFmtId="0" fontId="33" fillId="43" borderId="12" xfId="0" applyFont="1" applyFill="1" applyBorder="1" applyAlignment="1">
      <alignment vertical="top"/>
    </xf>
    <xf numFmtId="0" fontId="49" fillId="47" borderId="14" xfId="0" applyFont="1" applyFill="1" applyBorder="1" applyAlignment="1">
      <alignment vertical="top"/>
    </xf>
    <xf numFmtId="0" fontId="49" fillId="47" borderId="12" xfId="0" applyFont="1" applyFill="1" applyBorder="1" applyAlignment="1">
      <alignment vertical="top"/>
    </xf>
    <xf numFmtId="0" fontId="25" fillId="41" borderId="27" xfId="0" applyFont="1" applyFill="1" applyBorder="1" applyAlignment="1">
      <alignment/>
    </xf>
    <xf numFmtId="0" fontId="25" fillId="41" borderId="27" xfId="0" applyFont="1" applyFill="1" applyBorder="1" applyAlignment="1">
      <alignment vertical="top"/>
    </xf>
    <xf numFmtId="0" fontId="25" fillId="39" borderId="27" xfId="0" applyFont="1" applyFill="1" applyBorder="1" applyAlignment="1">
      <alignment/>
    </xf>
    <xf numFmtId="0" fontId="25" fillId="48" borderId="27" xfId="0" applyFont="1" applyFill="1" applyBorder="1" applyAlignment="1">
      <alignment/>
    </xf>
    <xf numFmtId="0" fontId="25" fillId="42" borderId="12" xfId="0" applyFont="1" applyFill="1" applyBorder="1" applyAlignment="1">
      <alignment horizontal="left"/>
    </xf>
    <xf numFmtId="0" fontId="25" fillId="42" borderId="27" xfId="0" applyFont="1" applyFill="1" applyBorder="1" applyAlignment="1">
      <alignment/>
    </xf>
    <xf numFmtId="0" fontId="25" fillId="36" borderId="27" xfId="0" applyFont="1" applyFill="1" applyBorder="1" applyAlignment="1">
      <alignment/>
    </xf>
    <xf numFmtId="0" fontId="50" fillId="49" borderId="27" xfId="0" applyFont="1" applyFill="1" applyBorder="1" applyAlignment="1">
      <alignment/>
    </xf>
    <xf numFmtId="0" fontId="2" fillId="50" borderId="12" xfId="44" applyFont="1" applyFill="1" applyBorder="1" applyAlignment="1">
      <alignment vertical="top"/>
      <protection/>
    </xf>
    <xf numFmtId="0" fontId="2" fillId="50" borderId="12" xfId="44" applyFont="1" applyFill="1" applyBorder="1" applyAlignment="1">
      <alignment vertical="top" wrapText="1"/>
      <protection/>
    </xf>
    <xf numFmtId="0" fontId="1" fillId="51" borderId="12" xfId="44" applyFont="1" applyFill="1" applyBorder="1">
      <alignment/>
      <protection/>
    </xf>
    <xf numFmtId="0" fontId="1" fillId="51" borderId="12" xfId="44" applyFont="1" applyFill="1" applyBorder="1" applyAlignment="1">
      <alignment vertical="top"/>
      <protection/>
    </xf>
    <xf numFmtId="0" fontId="33" fillId="52" borderId="11" xfId="44" applyFont="1" applyFill="1" applyBorder="1" applyAlignment="1">
      <alignment horizontal="center" vertical="top" textRotation="90" wrapText="1"/>
      <protection/>
    </xf>
    <xf numFmtId="0" fontId="33" fillId="52" borderId="11" xfId="44" applyFont="1" applyFill="1" applyBorder="1" applyAlignment="1">
      <alignment horizontal="center" vertical="top" wrapText="1"/>
      <protection/>
    </xf>
    <xf numFmtId="0" fontId="33" fillId="52" borderId="0" xfId="44" applyFont="1" applyFill="1" applyBorder="1" applyAlignment="1">
      <alignment horizontal="center" vertical="top" wrapText="1"/>
      <protection/>
    </xf>
    <xf numFmtId="0" fontId="3" fillId="53" borderId="11" xfId="44" applyFont="1" applyFill="1" applyBorder="1" applyAlignment="1">
      <alignment horizontal="center"/>
      <protection/>
    </xf>
    <xf numFmtId="2" fontId="3" fillId="53" borderId="11" xfId="44" applyNumberFormat="1" applyFont="1" applyFill="1" applyBorder="1" applyAlignment="1">
      <alignment horizontal="center"/>
      <protection/>
    </xf>
    <xf numFmtId="0" fontId="3" fillId="54" borderId="11" xfId="44" applyFont="1" applyFill="1" applyBorder="1" applyAlignment="1">
      <alignment horizontal="center" vertical="top" textRotation="90" wrapText="1"/>
      <protection/>
    </xf>
    <xf numFmtId="0" fontId="3" fillId="54" borderId="11" xfId="44" applyFont="1" applyFill="1" applyBorder="1" applyAlignment="1">
      <alignment horizontal="center" vertical="top" wrapText="1"/>
      <protection/>
    </xf>
    <xf numFmtId="0" fontId="3" fillId="54" borderId="0" xfId="44" applyFont="1" applyFill="1" applyBorder="1" applyAlignment="1">
      <alignment horizontal="center" vertical="top" wrapText="1"/>
      <protection/>
    </xf>
    <xf numFmtId="0" fontId="33" fillId="54" borderId="11" xfId="44" applyFont="1" applyFill="1" applyBorder="1" applyAlignment="1">
      <alignment horizontal="center" vertical="top" textRotation="90" wrapText="1"/>
      <protection/>
    </xf>
    <xf numFmtId="0" fontId="33" fillId="54" borderId="11" xfId="44" applyFont="1" applyFill="1" applyBorder="1" applyAlignment="1">
      <alignment horizontal="center" vertical="top" wrapText="1"/>
      <protection/>
    </xf>
    <xf numFmtId="0" fontId="33" fillId="54" borderId="0" xfId="44" applyFont="1" applyFill="1" applyBorder="1" applyAlignment="1">
      <alignment horizontal="center" vertical="top" wrapText="1"/>
      <protection/>
    </xf>
    <xf numFmtId="0" fontId="4" fillId="55" borderId="12" xfId="44" applyFont="1" applyFill="1" applyBorder="1" applyAlignment="1">
      <alignment vertical="top"/>
      <protection/>
    </xf>
    <xf numFmtId="0" fontId="4" fillId="55" borderId="12" xfId="44" applyFont="1" applyFill="1" applyBorder="1" applyAlignment="1">
      <alignment vertical="top" wrapText="1"/>
      <protection/>
    </xf>
    <xf numFmtId="0" fontId="5" fillId="51" borderId="12" xfId="44" applyFont="1" applyFill="1" applyBorder="1">
      <alignment/>
      <protection/>
    </xf>
    <xf numFmtId="0" fontId="5" fillId="51" borderId="12" xfId="44" applyFont="1" applyFill="1" applyBorder="1" applyAlignment="1">
      <alignment vertical="top"/>
      <protection/>
    </xf>
    <xf numFmtId="2" fontId="3" fillId="53" borderId="0" xfId="44" applyNumberFormat="1" applyFont="1" applyFill="1" applyBorder="1" applyAlignment="1">
      <alignment horizontal="center"/>
      <protection/>
    </xf>
    <xf numFmtId="0" fontId="33" fillId="56" borderId="11" xfId="44" applyFont="1" applyFill="1" applyBorder="1">
      <alignment/>
      <protection/>
    </xf>
    <xf numFmtId="0" fontId="33" fillId="56" borderId="0" xfId="44" applyFont="1" applyFill="1" applyBorder="1">
      <alignment/>
      <protection/>
    </xf>
    <xf numFmtId="0" fontId="51" fillId="57" borderId="28" xfId="0" applyFont="1" applyFill="1" applyBorder="1" applyAlignment="1">
      <alignment horizontal="center" vertical="center"/>
    </xf>
    <xf numFmtId="0" fontId="51" fillId="57" borderId="29" xfId="0" applyFont="1" applyFill="1" applyBorder="1" applyAlignment="1">
      <alignment horizontal="center" vertical="center"/>
    </xf>
    <xf numFmtId="0" fontId="51" fillId="57" borderId="30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1" xfId="44" applyFont="1" applyBorder="1" applyAlignment="1">
      <alignment horizontal="center"/>
      <protection/>
    </xf>
    <xf numFmtId="0" fontId="3" fillId="0" borderId="13" xfId="44" applyFont="1" applyBorder="1" applyAlignment="1">
      <alignment horizontal="center"/>
      <protection/>
    </xf>
    <xf numFmtId="0" fontId="52" fillId="57" borderId="28" xfId="0" applyFont="1" applyFill="1" applyBorder="1" applyAlignment="1">
      <alignment horizontal="center" vertical="center"/>
    </xf>
    <xf numFmtId="0" fontId="48" fillId="57" borderId="29" xfId="0" applyFont="1" applyFill="1" applyBorder="1" applyAlignment="1">
      <alignment horizontal="center" vertical="center"/>
    </xf>
    <xf numFmtId="0" fontId="48" fillId="57" borderId="30" xfId="0" applyFont="1" applyFill="1" applyBorder="1" applyAlignment="1">
      <alignment horizontal="center" vertical="center"/>
    </xf>
    <xf numFmtId="0" fontId="3" fillId="0" borderId="12" xfId="44" applyFont="1" applyBorder="1">
      <alignment/>
      <protection/>
    </xf>
    <xf numFmtId="0" fontId="1" fillId="0" borderId="0" xfId="44" applyBorder="1">
      <alignment/>
      <protection/>
    </xf>
    <xf numFmtId="0" fontId="1" fillId="0" borderId="0" xfId="44" applyFont="1" applyFill="1" applyBorder="1">
      <alignment/>
      <protection/>
    </xf>
    <xf numFmtId="0" fontId="1" fillId="0" borderId="0" xfId="44" applyFill="1" applyBorder="1">
      <alignment/>
      <protection/>
    </xf>
    <xf numFmtId="0" fontId="1" fillId="51" borderId="31" xfId="44" applyFont="1" applyFill="1" applyBorder="1">
      <alignment/>
      <protection/>
    </xf>
    <xf numFmtId="0" fontId="1" fillId="51" borderId="31" xfId="44" applyFont="1" applyFill="1" applyBorder="1" applyAlignment="1">
      <alignment vertical="top"/>
      <protection/>
    </xf>
    <xf numFmtId="0" fontId="1" fillId="0" borderId="12" xfId="44" applyBorder="1" applyAlignment="1">
      <alignment horizontal="center"/>
      <protection/>
    </xf>
    <xf numFmtId="0" fontId="3" fillId="0" borderId="12" xfId="44" applyFont="1" applyBorder="1">
      <alignment/>
      <protection/>
    </xf>
    <xf numFmtId="0" fontId="3" fillId="0" borderId="32" xfId="44" applyFont="1" applyBorder="1" applyAlignment="1">
      <alignment horizontal="center"/>
      <protection/>
    </xf>
    <xf numFmtId="0" fontId="3" fillId="0" borderId="33" xfId="44" applyFont="1" applyBorder="1" applyAlignment="1">
      <alignment horizontal="center"/>
      <protection/>
    </xf>
    <xf numFmtId="0" fontId="3" fillId="0" borderId="31" xfId="44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70AD4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1104900</xdr:colOff>
      <xdr:row>0</xdr:row>
      <xdr:rowOff>561975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19</xdr:row>
      <xdr:rowOff>152400</xdr:rowOff>
    </xdr:from>
    <xdr:to>
      <xdr:col>9</xdr:col>
      <xdr:colOff>485775</xdr:colOff>
      <xdr:row>33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819525"/>
          <a:ext cx="44672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9525</xdr:rowOff>
    </xdr:from>
    <xdr:to>
      <xdr:col>11</xdr:col>
      <xdr:colOff>6400800</xdr:colOff>
      <xdr:row>13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914400"/>
          <a:ext cx="8639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9525</xdr:rowOff>
    </xdr:from>
    <xdr:to>
      <xdr:col>11</xdr:col>
      <xdr:colOff>4724400</xdr:colOff>
      <xdr:row>12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66775"/>
          <a:ext cx="7172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="90" zoomScaleNormal="90" zoomScalePageLayoutView="0" workbookViewId="0" topLeftCell="A1">
      <selection activeCell="E14" sqref="E14"/>
    </sheetView>
  </sheetViews>
  <sheetFormatPr defaultColWidth="9.140625" defaultRowHeight="12.75"/>
  <cols>
    <col min="3" max="3" width="125.8515625" style="0" bestFit="1" customWidth="1"/>
    <col min="4" max="4" width="18.8515625" style="0" bestFit="1" customWidth="1"/>
  </cols>
  <sheetData>
    <row r="1" spans="1:4" ht="45.75" customHeight="1">
      <c r="A1" s="120" t="s">
        <v>238</v>
      </c>
      <c r="B1" s="121"/>
      <c r="C1" s="121"/>
      <c r="D1" s="122"/>
    </row>
    <row r="2" spans="1:8" ht="14.25">
      <c r="A2" s="36" t="s">
        <v>17</v>
      </c>
      <c r="B2" s="25" t="s">
        <v>18</v>
      </c>
      <c r="C2" s="25" t="s">
        <v>19</v>
      </c>
      <c r="D2" s="37" t="s">
        <v>20</v>
      </c>
      <c r="H2" s="17"/>
    </row>
    <row r="3" spans="1:4" ht="12">
      <c r="A3" s="38" t="s">
        <v>22</v>
      </c>
      <c r="B3" s="26">
        <v>113851</v>
      </c>
      <c r="C3" s="39" t="s">
        <v>23</v>
      </c>
      <c r="D3" s="40" t="s">
        <v>24</v>
      </c>
    </row>
    <row r="4" spans="1:4" ht="12">
      <c r="A4" s="41" t="s">
        <v>25</v>
      </c>
      <c r="B4" s="18">
        <v>164651</v>
      </c>
      <c r="C4" s="19" t="s">
        <v>179</v>
      </c>
      <c r="D4" s="42" t="s">
        <v>180</v>
      </c>
    </row>
    <row r="5" spans="1:4" ht="24.75">
      <c r="A5" s="43" t="s">
        <v>22</v>
      </c>
      <c r="B5" s="27">
        <v>114151</v>
      </c>
      <c r="C5" s="28" t="s">
        <v>181</v>
      </c>
      <c r="D5" s="44" t="s">
        <v>28</v>
      </c>
    </row>
    <row r="6" spans="1:4" ht="12">
      <c r="A6" s="45" t="s">
        <v>22</v>
      </c>
      <c r="B6" s="18">
        <v>113852</v>
      </c>
      <c r="C6" s="18" t="s">
        <v>29</v>
      </c>
      <c r="D6" s="46" t="s">
        <v>30</v>
      </c>
    </row>
    <row r="7" spans="1:4" ht="12">
      <c r="A7" s="47" t="s">
        <v>22</v>
      </c>
      <c r="B7" s="26">
        <v>113854</v>
      </c>
      <c r="C7" s="26" t="s">
        <v>32</v>
      </c>
      <c r="D7" s="40" t="s">
        <v>24</v>
      </c>
    </row>
    <row r="8" spans="1:4" ht="12">
      <c r="A8" s="45" t="s">
        <v>22</v>
      </c>
      <c r="B8" s="18">
        <v>114155</v>
      </c>
      <c r="C8" s="18" t="s">
        <v>33</v>
      </c>
      <c r="D8" s="46" t="s">
        <v>28</v>
      </c>
    </row>
    <row r="9" spans="1:4" ht="12">
      <c r="A9" s="47" t="s">
        <v>22</v>
      </c>
      <c r="B9" s="26">
        <v>113855</v>
      </c>
      <c r="C9" s="26" t="s">
        <v>35</v>
      </c>
      <c r="D9" s="40" t="s">
        <v>30</v>
      </c>
    </row>
    <row r="10" spans="1:4" ht="12">
      <c r="A10" s="45" t="s">
        <v>22</v>
      </c>
      <c r="B10" s="18">
        <v>113858</v>
      </c>
      <c r="C10" s="18" t="s">
        <v>37</v>
      </c>
      <c r="D10" s="46" t="s">
        <v>38</v>
      </c>
    </row>
    <row r="11" spans="1:4" ht="12">
      <c r="A11" s="38" t="s">
        <v>25</v>
      </c>
      <c r="B11" s="26">
        <v>164659</v>
      </c>
      <c r="C11" s="26" t="s">
        <v>39</v>
      </c>
      <c r="D11" s="40" t="s">
        <v>40</v>
      </c>
    </row>
    <row r="12" spans="1:4" ht="12">
      <c r="A12" s="45" t="s">
        <v>22</v>
      </c>
      <c r="B12" s="18">
        <v>113857</v>
      </c>
      <c r="C12" s="18" t="s">
        <v>42</v>
      </c>
      <c r="D12" s="46" t="s">
        <v>43</v>
      </c>
    </row>
    <row r="13" spans="1:4" ht="12">
      <c r="A13" s="47" t="s">
        <v>22</v>
      </c>
      <c r="B13" s="26">
        <v>113853</v>
      </c>
      <c r="C13" s="26" t="s">
        <v>46</v>
      </c>
      <c r="D13" s="40" t="s">
        <v>24</v>
      </c>
    </row>
    <row r="14" spans="1:4" ht="12">
      <c r="A14" s="41" t="s">
        <v>25</v>
      </c>
      <c r="B14" s="18">
        <v>164652</v>
      </c>
      <c r="C14" s="18" t="s">
        <v>182</v>
      </c>
      <c r="D14" s="46" t="s">
        <v>180</v>
      </c>
    </row>
    <row r="15" spans="1:8" ht="12">
      <c r="A15" s="48" t="s">
        <v>25</v>
      </c>
      <c r="B15" s="27">
        <v>114152</v>
      </c>
      <c r="C15" s="27" t="s">
        <v>47</v>
      </c>
      <c r="D15" s="44" t="s">
        <v>28</v>
      </c>
      <c r="H15" s="17"/>
    </row>
    <row r="16" spans="1:4" ht="12">
      <c r="A16" s="45" t="s">
        <v>22</v>
      </c>
      <c r="B16" s="18">
        <v>113856</v>
      </c>
      <c r="C16" s="18" t="s">
        <v>48</v>
      </c>
      <c r="D16" s="46" t="s">
        <v>24</v>
      </c>
    </row>
    <row r="17" spans="1:4" ht="12">
      <c r="A17" s="38" t="s">
        <v>49</v>
      </c>
      <c r="B17" s="26">
        <v>117051</v>
      </c>
      <c r="C17" s="26" t="s">
        <v>50</v>
      </c>
      <c r="D17" s="40" t="s">
        <v>30</v>
      </c>
    </row>
    <row r="18" spans="1:4" ht="12">
      <c r="A18" s="41" t="s">
        <v>49</v>
      </c>
      <c r="B18" s="18">
        <v>117651</v>
      </c>
      <c r="C18" s="18" t="s">
        <v>51</v>
      </c>
      <c r="D18" s="46" t="s">
        <v>52</v>
      </c>
    </row>
    <row r="19" spans="1:4" ht="12">
      <c r="A19" s="47" t="s">
        <v>49</v>
      </c>
      <c r="B19" s="26">
        <v>117652</v>
      </c>
      <c r="C19" s="26" t="s">
        <v>53</v>
      </c>
      <c r="D19" s="40" t="s">
        <v>54</v>
      </c>
    </row>
    <row r="20" spans="1:4" ht="12">
      <c r="A20" s="41" t="s">
        <v>49</v>
      </c>
      <c r="B20" s="18">
        <v>118151</v>
      </c>
      <c r="C20" s="18" t="s">
        <v>55</v>
      </c>
      <c r="D20" s="46" t="s">
        <v>56</v>
      </c>
    </row>
    <row r="21" spans="1:4" ht="12">
      <c r="A21" s="38" t="s">
        <v>49</v>
      </c>
      <c r="B21" s="26">
        <v>118451</v>
      </c>
      <c r="C21" s="26" t="s">
        <v>57</v>
      </c>
      <c r="D21" s="40" t="s">
        <v>58</v>
      </c>
    </row>
    <row r="22" spans="1:4" ht="12">
      <c r="A22" s="45" t="s">
        <v>49</v>
      </c>
      <c r="B22" s="18">
        <v>119151</v>
      </c>
      <c r="C22" s="18" t="s">
        <v>59</v>
      </c>
      <c r="D22" s="46" t="s">
        <v>56</v>
      </c>
    </row>
    <row r="23" spans="1:4" ht="12">
      <c r="A23" s="47" t="s">
        <v>49</v>
      </c>
      <c r="B23" s="26">
        <v>119651</v>
      </c>
      <c r="C23" s="26" t="s">
        <v>60</v>
      </c>
      <c r="D23" s="40" t="s">
        <v>58</v>
      </c>
    </row>
    <row r="24" spans="1:4" ht="12">
      <c r="A24" s="41" t="s">
        <v>49</v>
      </c>
      <c r="B24" s="18">
        <v>120051</v>
      </c>
      <c r="C24" s="18" t="s">
        <v>61</v>
      </c>
      <c r="D24" s="46" t="s">
        <v>62</v>
      </c>
    </row>
    <row r="25" spans="1:4" ht="12">
      <c r="A25" s="47" t="s">
        <v>49</v>
      </c>
      <c r="B25" s="26">
        <v>120052</v>
      </c>
      <c r="C25" s="26" t="s">
        <v>63</v>
      </c>
      <c r="D25" s="40" t="s">
        <v>64</v>
      </c>
    </row>
    <row r="26" spans="1:4" ht="12">
      <c r="A26" s="45" t="s">
        <v>49</v>
      </c>
      <c r="B26" s="18">
        <v>120551</v>
      </c>
      <c r="C26" s="18" t="s">
        <v>65</v>
      </c>
      <c r="D26" s="46" t="s">
        <v>30</v>
      </c>
    </row>
    <row r="27" spans="1:4" ht="12">
      <c r="A27" s="47" t="s">
        <v>49</v>
      </c>
      <c r="B27" s="26">
        <v>120951</v>
      </c>
      <c r="C27" s="26" t="s">
        <v>66</v>
      </c>
      <c r="D27" s="40" t="s">
        <v>30</v>
      </c>
    </row>
    <row r="28" spans="1:4" ht="12">
      <c r="A28" s="45" t="s">
        <v>49</v>
      </c>
      <c r="B28" s="18">
        <v>121353</v>
      </c>
      <c r="C28" s="18" t="s">
        <v>67</v>
      </c>
      <c r="D28" s="46" t="s">
        <v>30</v>
      </c>
    </row>
    <row r="29" spans="1:4" ht="12">
      <c r="A29" s="47" t="s">
        <v>49</v>
      </c>
      <c r="B29" s="26">
        <v>121851</v>
      </c>
      <c r="C29" s="26" t="s">
        <v>68</v>
      </c>
      <c r="D29" s="40" t="s">
        <v>58</v>
      </c>
    </row>
    <row r="30" spans="1:4" ht="12">
      <c r="A30" s="45" t="s">
        <v>49</v>
      </c>
      <c r="B30" s="52">
        <v>121852</v>
      </c>
      <c r="C30" s="18" t="s">
        <v>69</v>
      </c>
      <c r="D30" s="46" t="s">
        <v>58</v>
      </c>
    </row>
    <row r="31" spans="1:4" ht="12">
      <c r="A31" s="45" t="s">
        <v>49</v>
      </c>
      <c r="B31" s="26">
        <v>122151</v>
      </c>
      <c r="C31" s="26" t="s">
        <v>70</v>
      </c>
      <c r="D31" s="40" t="s">
        <v>56</v>
      </c>
    </row>
    <row r="32" spans="1:4" ht="12">
      <c r="A32" s="45" t="s">
        <v>49</v>
      </c>
      <c r="B32" s="52">
        <v>122152</v>
      </c>
      <c r="C32" s="18" t="s">
        <v>71</v>
      </c>
      <c r="D32" s="46" t="s">
        <v>56</v>
      </c>
    </row>
    <row r="33" spans="1:4" ht="12">
      <c r="A33" s="47" t="s">
        <v>49</v>
      </c>
      <c r="B33" s="26">
        <v>122551</v>
      </c>
      <c r="C33" s="26" t="s">
        <v>72</v>
      </c>
      <c r="D33" s="40" t="s">
        <v>30</v>
      </c>
    </row>
    <row r="34" spans="1:4" ht="12">
      <c r="A34" s="45" t="s">
        <v>73</v>
      </c>
      <c r="B34" s="18">
        <v>108251</v>
      </c>
      <c r="C34" s="18" t="s">
        <v>164</v>
      </c>
      <c r="D34" s="46" t="s">
        <v>165</v>
      </c>
    </row>
    <row r="35" spans="1:4" ht="12">
      <c r="A35" s="47" t="s">
        <v>73</v>
      </c>
      <c r="B35" s="26">
        <v>108252</v>
      </c>
      <c r="C35" s="26" t="s">
        <v>74</v>
      </c>
      <c r="D35" s="40" t="s">
        <v>38</v>
      </c>
    </row>
    <row r="36" spans="1:4" ht="12">
      <c r="A36" s="45" t="s">
        <v>73</v>
      </c>
      <c r="B36" s="18">
        <v>108253</v>
      </c>
      <c r="C36" s="18" t="s">
        <v>183</v>
      </c>
      <c r="D36" s="46" t="s">
        <v>165</v>
      </c>
    </row>
    <row r="37" spans="1:4" ht="12">
      <c r="A37" s="47" t="s">
        <v>73</v>
      </c>
      <c r="B37" s="26">
        <v>108254</v>
      </c>
      <c r="C37" s="26" t="s">
        <v>75</v>
      </c>
      <c r="D37" s="40" t="s">
        <v>38</v>
      </c>
    </row>
    <row r="38" spans="1:4" ht="12">
      <c r="A38" s="45" t="s">
        <v>73</v>
      </c>
      <c r="B38" s="18">
        <v>108255</v>
      </c>
      <c r="C38" s="18" t="s">
        <v>184</v>
      </c>
      <c r="D38" s="46" t="s">
        <v>165</v>
      </c>
    </row>
    <row r="39" spans="1:4" ht="12">
      <c r="A39" s="47" t="s">
        <v>73</v>
      </c>
      <c r="B39" s="26">
        <v>108257</v>
      </c>
      <c r="C39" s="26" t="s">
        <v>185</v>
      </c>
      <c r="D39" s="40" t="s">
        <v>165</v>
      </c>
    </row>
    <row r="40" spans="1:4" ht="12">
      <c r="A40" s="45" t="s">
        <v>73</v>
      </c>
      <c r="B40" s="18">
        <v>109951</v>
      </c>
      <c r="C40" s="18" t="s">
        <v>76</v>
      </c>
      <c r="D40" s="46" t="s">
        <v>77</v>
      </c>
    </row>
    <row r="41" spans="1:4" ht="12.75" thickBot="1">
      <c r="A41" s="49" t="s">
        <v>73</v>
      </c>
      <c r="B41" s="50">
        <v>109952</v>
      </c>
      <c r="C41" s="50" t="s">
        <v>78</v>
      </c>
      <c r="D41" s="51" t="s">
        <v>79</v>
      </c>
    </row>
    <row r="42" spans="1:8" ht="24.75">
      <c r="A42" s="33" t="s">
        <v>80</v>
      </c>
      <c r="B42" s="34">
        <v>593656</v>
      </c>
      <c r="C42" s="35" t="s">
        <v>81</v>
      </c>
      <c r="D42" s="17"/>
      <c r="E42" s="17"/>
      <c r="F42" s="17"/>
      <c r="G42" s="17"/>
      <c r="H42" s="17"/>
    </row>
    <row r="43" spans="1:8" ht="25.5" thickBot="1">
      <c r="A43" s="30" t="s">
        <v>80</v>
      </c>
      <c r="B43" s="31">
        <v>188951</v>
      </c>
      <c r="C43" s="32" t="s">
        <v>82</v>
      </c>
      <c r="D43" s="17"/>
      <c r="E43" s="17"/>
      <c r="F43" s="17"/>
      <c r="G43" s="17"/>
      <c r="H43" s="17"/>
    </row>
    <row r="44" ht="12.75" thickBot="1"/>
    <row r="45" spans="1:8" ht="21">
      <c r="A45" s="109" t="s">
        <v>0</v>
      </c>
      <c r="B45" s="110"/>
      <c r="C45" s="110"/>
      <c r="D45" s="111"/>
      <c r="E45" s="29"/>
      <c r="F45" s="29"/>
      <c r="G45" s="29"/>
      <c r="H45" s="29"/>
    </row>
    <row r="46" spans="1:8" ht="12">
      <c r="A46" s="112" t="s">
        <v>1</v>
      </c>
      <c r="B46" s="113"/>
      <c r="C46" s="113"/>
      <c r="D46" s="114"/>
      <c r="E46" s="20"/>
      <c r="F46" s="20"/>
      <c r="G46" s="20"/>
      <c r="H46" s="20"/>
    </row>
    <row r="47" spans="1:8" ht="12">
      <c r="A47" s="112" t="s">
        <v>2</v>
      </c>
      <c r="B47" s="113"/>
      <c r="C47" s="113"/>
      <c r="D47" s="114"/>
      <c r="E47" s="20"/>
      <c r="F47" s="20"/>
      <c r="G47" s="20"/>
      <c r="H47" s="20"/>
    </row>
    <row r="48" spans="1:8" ht="12">
      <c r="A48" s="112" t="s">
        <v>3</v>
      </c>
      <c r="B48" s="113"/>
      <c r="C48" s="113"/>
      <c r="D48" s="114"/>
      <c r="E48" s="20"/>
      <c r="F48" s="20"/>
      <c r="G48" s="20"/>
      <c r="H48" s="20"/>
    </row>
    <row r="49" spans="1:8" ht="12">
      <c r="A49" s="112" t="s">
        <v>4</v>
      </c>
      <c r="B49" s="113"/>
      <c r="C49" s="113"/>
      <c r="D49" s="114"/>
      <c r="E49" s="20"/>
      <c r="F49" s="20"/>
      <c r="G49" s="20"/>
      <c r="H49" s="20"/>
    </row>
    <row r="50" spans="1:8" ht="12">
      <c r="A50" s="112" t="s">
        <v>5</v>
      </c>
      <c r="B50" s="113"/>
      <c r="C50" s="113"/>
      <c r="D50" s="114"/>
      <c r="E50" s="20"/>
      <c r="F50" s="20"/>
      <c r="G50" s="20"/>
      <c r="H50" s="20"/>
    </row>
    <row r="51" spans="1:8" ht="12">
      <c r="A51" s="112" t="s">
        <v>6</v>
      </c>
      <c r="B51" s="113"/>
      <c r="C51" s="113"/>
      <c r="D51" s="114"/>
      <c r="E51" s="20"/>
      <c r="F51" s="20"/>
      <c r="G51" s="20"/>
      <c r="H51" s="20"/>
    </row>
    <row r="52" spans="1:8" ht="12">
      <c r="A52" s="112" t="s">
        <v>7</v>
      </c>
      <c r="B52" s="113"/>
      <c r="C52" s="113"/>
      <c r="D52" s="114"/>
      <c r="E52" s="20"/>
      <c r="F52" s="20"/>
      <c r="G52" s="20"/>
      <c r="H52" s="20"/>
    </row>
    <row r="53" spans="1:8" ht="12">
      <c r="A53" s="112" t="s">
        <v>8</v>
      </c>
      <c r="B53" s="113"/>
      <c r="C53" s="113"/>
      <c r="D53" s="114"/>
      <c r="E53" s="20"/>
      <c r="F53" s="20"/>
      <c r="G53" s="20"/>
      <c r="H53" s="20"/>
    </row>
    <row r="54" spans="1:8" ht="12">
      <c r="A54" s="112" t="s">
        <v>9</v>
      </c>
      <c r="B54" s="113"/>
      <c r="C54" s="113"/>
      <c r="D54" s="114"/>
      <c r="E54" s="20"/>
      <c r="F54" s="20"/>
      <c r="G54" s="20"/>
      <c r="H54" s="20"/>
    </row>
    <row r="55" spans="1:8" ht="12.75" thickBot="1">
      <c r="A55" s="115" t="s">
        <v>186</v>
      </c>
      <c r="B55" s="116"/>
      <c r="C55" s="116"/>
      <c r="D55" s="117"/>
      <c r="E55" s="20"/>
      <c r="F55" s="20"/>
      <c r="G55" s="20"/>
      <c r="H55" s="20"/>
    </row>
  </sheetData>
  <mergeCells count="12">
    <mergeCell ref="A50:D50"/>
    <mergeCell ref="A51:D51"/>
    <mergeCell ref="A52:D52"/>
    <mergeCell ref="A53:D53"/>
    <mergeCell ref="A54:D54"/>
    <mergeCell ref="A55:D55"/>
    <mergeCell ref="A1:D1"/>
    <mergeCell ref="A45:D45"/>
    <mergeCell ref="A46:D46"/>
    <mergeCell ref="A47:D47"/>
    <mergeCell ref="A48:D48"/>
    <mergeCell ref="A49:D4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79.57421875" style="0" customWidth="1"/>
    <col min="6" max="6" width="12.140625" style="0" customWidth="1"/>
    <col min="8" max="8" width="11.7109375" style="0" customWidth="1"/>
    <col min="13" max="13" width="10.421875" style="0" bestFit="1" customWidth="1"/>
    <col min="14" max="14" width="11.57421875" style="0" customWidth="1"/>
    <col min="15" max="15" width="10.421875" style="0" bestFit="1" customWidth="1"/>
    <col min="16" max="16" width="12.421875" style="0" customWidth="1"/>
    <col min="20" max="20" width="10.28125" style="0" customWidth="1"/>
    <col min="21" max="21" width="11.7109375" style="0" customWidth="1"/>
    <col min="22" max="22" width="10.140625" style="0" customWidth="1"/>
    <col min="24" max="24" width="10.7109375" style="0" customWidth="1"/>
    <col min="25" max="25" width="9.8515625" style="0" customWidth="1"/>
    <col min="26" max="27" width="10.421875" style="0" customWidth="1"/>
    <col min="31" max="32" width="11.8515625" style="0" customWidth="1"/>
    <col min="36" max="36" width="11.7109375" style="0" customWidth="1"/>
  </cols>
  <sheetData>
    <row r="1" spans="1:38" ht="57.75">
      <c r="A1" s="53" t="s">
        <v>17</v>
      </c>
      <c r="B1" s="54" t="s">
        <v>18</v>
      </c>
      <c r="C1" s="54" t="s">
        <v>19</v>
      </c>
      <c r="D1" s="55" t="s">
        <v>20</v>
      </c>
      <c r="E1" s="56" t="s">
        <v>187</v>
      </c>
      <c r="F1" s="56" t="s">
        <v>221</v>
      </c>
      <c r="G1" s="56" t="s">
        <v>188</v>
      </c>
      <c r="H1" s="56" t="s">
        <v>222</v>
      </c>
      <c r="I1" s="56" t="s">
        <v>189</v>
      </c>
      <c r="J1" s="56" t="s">
        <v>190</v>
      </c>
      <c r="K1" s="56" t="s">
        <v>191</v>
      </c>
      <c r="L1" s="56" t="s">
        <v>192</v>
      </c>
      <c r="M1" s="56" t="s">
        <v>193</v>
      </c>
      <c r="N1" s="56" t="s">
        <v>194</v>
      </c>
      <c r="O1" s="56" t="s">
        <v>195</v>
      </c>
      <c r="P1" s="56" t="s">
        <v>196</v>
      </c>
      <c r="Q1" s="56" t="s">
        <v>197</v>
      </c>
      <c r="R1" s="56" t="s">
        <v>198</v>
      </c>
      <c r="S1" s="56" t="s">
        <v>199</v>
      </c>
      <c r="T1" s="56" t="s">
        <v>200</v>
      </c>
      <c r="U1" s="56" t="s">
        <v>201</v>
      </c>
      <c r="V1" s="56" t="s">
        <v>239</v>
      </c>
      <c r="W1" s="56" t="s">
        <v>202</v>
      </c>
      <c r="X1" s="56" t="s">
        <v>203</v>
      </c>
      <c r="Y1" s="56" t="s">
        <v>204</v>
      </c>
      <c r="Z1" s="56" t="s">
        <v>205</v>
      </c>
      <c r="AA1" s="56" t="s">
        <v>206</v>
      </c>
      <c r="AB1" s="56" t="s">
        <v>207</v>
      </c>
      <c r="AC1" s="56" t="s">
        <v>208</v>
      </c>
      <c r="AD1" s="56" t="s">
        <v>209</v>
      </c>
      <c r="AE1" s="56" t="s">
        <v>210</v>
      </c>
      <c r="AF1" s="56" t="s">
        <v>211</v>
      </c>
      <c r="AG1" s="56" t="s">
        <v>212</v>
      </c>
      <c r="AH1" s="56" t="s">
        <v>213</v>
      </c>
      <c r="AI1" s="56" t="s">
        <v>214</v>
      </c>
      <c r="AJ1" s="56" t="s">
        <v>215</v>
      </c>
      <c r="AK1" s="56" t="s">
        <v>216</v>
      </c>
      <c r="AL1" s="56" t="s">
        <v>217</v>
      </c>
    </row>
    <row r="2" spans="1:38" ht="12.75">
      <c r="A2" s="57" t="s">
        <v>49</v>
      </c>
      <c r="B2" s="58">
        <v>117051</v>
      </c>
      <c r="C2" s="59" t="s">
        <v>50</v>
      </c>
      <c r="D2" s="60" t="s">
        <v>30</v>
      </c>
      <c r="E2" s="61">
        <v>2.5</v>
      </c>
      <c r="F2" s="61">
        <v>2.5</v>
      </c>
      <c r="G2" s="61">
        <v>2.5</v>
      </c>
      <c r="H2" s="61">
        <v>2.5</v>
      </c>
      <c r="I2" s="61">
        <v>2.5</v>
      </c>
      <c r="J2" s="61">
        <v>2.5</v>
      </c>
      <c r="K2" s="61">
        <v>2.5</v>
      </c>
      <c r="L2" s="61">
        <v>2.5</v>
      </c>
      <c r="M2" s="61">
        <v>2.5</v>
      </c>
      <c r="N2" s="61">
        <v>2.5</v>
      </c>
      <c r="O2" s="61">
        <v>2.5</v>
      </c>
      <c r="P2" s="61">
        <v>2.5</v>
      </c>
      <c r="Q2" s="61"/>
      <c r="R2" s="61">
        <v>2.5</v>
      </c>
      <c r="S2" s="61">
        <v>2.5</v>
      </c>
      <c r="T2" s="61">
        <v>2.5</v>
      </c>
      <c r="U2" s="61">
        <v>2.5</v>
      </c>
      <c r="V2" s="61"/>
      <c r="W2" s="61"/>
      <c r="X2" s="61">
        <v>2.5</v>
      </c>
      <c r="Y2" s="61">
        <v>2.5</v>
      </c>
      <c r="Z2" s="61">
        <v>2.5</v>
      </c>
      <c r="AA2" s="61">
        <v>2.5</v>
      </c>
      <c r="AB2" s="61"/>
      <c r="AC2" s="61"/>
      <c r="AD2" s="61"/>
      <c r="AE2" s="61">
        <v>2.5</v>
      </c>
      <c r="AF2" s="61">
        <v>2.5</v>
      </c>
      <c r="AG2" s="61">
        <v>2.5</v>
      </c>
      <c r="AH2" s="61">
        <v>2.5</v>
      </c>
      <c r="AI2" s="61">
        <v>2.5</v>
      </c>
      <c r="AJ2" s="61">
        <v>2.5</v>
      </c>
      <c r="AK2" s="61"/>
      <c r="AL2" s="62"/>
    </row>
    <row r="3" spans="1:38" ht="12.75">
      <c r="A3" s="63" t="s">
        <v>49</v>
      </c>
      <c r="B3" s="58">
        <v>117651</v>
      </c>
      <c r="C3" s="59" t="s">
        <v>51</v>
      </c>
      <c r="D3" s="60" t="s">
        <v>52</v>
      </c>
      <c r="E3" s="61">
        <v>0.2</v>
      </c>
      <c r="F3" s="61">
        <v>0.2</v>
      </c>
      <c r="G3" s="61">
        <v>0.2</v>
      </c>
      <c r="H3" s="61">
        <v>0.2</v>
      </c>
      <c r="I3" s="61">
        <v>0.2</v>
      </c>
      <c r="J3" s="61"/>
      <c r="K3" s="61">
        <v>0.2</v>
      </c>
      <c r="L3" s="61">
        <v>0.2</v>
      </c>
      <c r="M3" s="61">
        <v>0.2</v>
      </c>
      <c r="N3" s="61">
        <v>0.2</v>
      </c>
      <c r="O3" s="61">
        <v>0.2</v>
      </c>
      <c r="P3" s="61">
        <v>0.2</v>
      </c>
      <c r="Q3" s="61"/>
      <c r="R3" s="61"/>
      <c r="S3" s="61">
        <v>0.2</v>
      </c>
      <c r="T3" s="61">
        <v>0.2</v>
      </c>
      <c r="U3" s="61">
        <v>0.2</v>
      </c>
      <c r="V3" s="61"/>
      <c r="W3" s="61"/>
      <c r="X3" s="61">
        <v>0.2</v>
      </c>
      <c r="Y3" s="61"/>
      <c r="Z3" s="61">
        <v>0.2</v>
      </c>
      <c r="AA3" s="61">
        <v>0.2</v>
      </c>
      <c r="AB3" s="61"/>
      <c r="AC3" s="61"/>
      <c r="AD3" s="61"/>
      <c r="AE3" s="61">
        <v>0.2</v>
      </c>
      <c r="AF3" s="61">
        <v>0.2</v>
      </c>
      <c r="AG3" s="61"/>
      <c r="AH3" s="61"/>
      <c r="AI3" s="61">
        <v>0.2</v>
      </c>
      <c r="AJ3" s="61">
        <v>0.2</v>
      </c>
      <c r="AK3" s="61"/>
      <c r="AL3" s="62"/>
    </row>
    <row r="4" spans="1:38" ht="12.75">
      <c r="A4" s="57" t="s">
        <v>49</v>
      </c>
      <c r="B4" s="58">
        <v>117652</v>
      </c>
      <c r="C4" s="59" t="s">
        <v>53</v>
      </c>
      <c r="D4" s="60" t="s">
        <v>54</v>
      </c>
      <c r="E4" s="61"/>
      <c r="F4" s="61"/>
      <c r="G4" s="61"/>
      <c r="H4" s="61"/>
      <c r="I4" s="61"/>
      <c r="J4" s="61">
        <v>2.7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>
        <v>2.7</v>
      </c>
      <c r="AH4" s="61">
        <v>2.7</v>
      </c>
      <c r="AI4" s="61"/>
      <c r="AJ4" s="61"/>
      <c r="AK4" s="61"/>
      <c r="AL4" s="62"/>
    </row>
    <row r="5" spans="1:38" ht="12.75">
      <c r="A5" s="63" t="s">
        <v>49</v>
      </c>
      <c r="B5" s="58">
        <v>118151</v>
      </c>
      <c r="C5" s="59" t="s">
        <v>55</v>
      </c>
      <c r="D5" s="60" t="s">
        <v>56</v>
      </c>
      <c r="E5" s="61">
        <v>1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2"/>
      <c r="AG5" s="61"/>
      <c r="AH5" s="61"/>
      <c r="AI5" s="61">
        <v>1</v>
      </c>
      <c r="AJ5" s="61"/>
      <c r="AK5" s="61"/>
      <c r="AL5" s="62"/>
    </row>
    <row r="6" spans="1:38" ht="12.75">
      <c r="A6" s="57" t="s">
        <v>49</v>
      </c>
      <c r="B6" s="58">
        <v>118451</v>
      </c>
      <c r="C6" s="59" t="s">
        <v>57</v>
      </c>
      <c r="D6" s="60" t="s">
        <v>58</v>
      </c>
      <c r="E6" s="61">
        <v>1.5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61"/>
      <c r="AH6" s="61"/>
      <c r="AI6" s="61">
        <v>1.5</v>
      </c>
      <c r="AJ6" s="61"/>
      <c r="AK6" s="61"/>
      <c r="AL6" s="62"/>
    </row>
    <row r="7" spans="1:38" ht="12.75">
      <c r="A7" s="63" t="s">
        <v>49</v>
      </c>
      <c r="B7" s="58">
        <v>119151</v>
      </c>
      <c r="C7" s="59" t="s">
        <v>59</v>
      </c>
      <c r="D7" s="60" t="s">
        <v>56</v>
      </c>
      <c r="E7" s="61"/>
      <c r="F7" s="61"/>
      <c r="G7" s="61">
        <v>1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  <c r="AG7" s="61"/>
      <c r="AH7" s="61"/>
      <c r="AI7" s="61"/>
      <c r="AJ7" s="61"/>
      <c r="AK7" s="61"/>
      <c r="AL7" s="62"/>
    </row>
    <row r="8" spans="1:38" ht="12.75">
      <c r="A8" s="57" t="s">
        <v>49</v>
      </c>
      <c r="B8" s="58">
        <v>119651</v>
      </c>
      <c r="C8" s="59" t="s">
        <v>60</v>
      </c>
      <c r="D8" s="60" t="s">
        <v>58</v>
      </c>
      <c r="E8" s="61"/>
      <c r="F8" s="61"/>
      <c r="G8" s="61">
        <v>1.5</v>
      </c>
      <c r="H8" s="61"/>
      <c r="I8" s="61"/>
      <c r="J8" s="61"/>
      <c r="K8" s="61"/>
      <c r="L8" s="61"/>
      <c r="M8" s="61">
        <v>1.5</v>
      </c>
      <c r="N8" s="61"/>
      <c r="O8" s="61">
        <v>1.5</v>
      </c>
      <c r="P8" s="61"/>
      <c r="Q8" s="61"/>
      <c r="R8" s="61"/>
      <c r="S8" s="61"/>
      <c r="T8" s="61"/>
      <c r="U8" s="61"/>
      <c r="V8" s="61"/>
      <c r="W8" s="61"/>
      <c r="X8" s="61">
        <v>1.5</v>
      </c>
      <c r="Y8" s="61"/>
      <c r="Z8" s="61"/>
      <c r="AA8" s="61"/>
      <c r="AB8" s="61"/>
      <c r="AC8" s="61"/>
      <c r="AD8" s="61"/>
      <c r="AE8" s="61"/>
      <c r="AF8" s="62"/>
      <c r="AG8" s="61"/>
      <c r="AH8" s="61"/>
      <c r="AI8" s="61"/>
      <c r="AJ8" s="61"/>
      <c r="AK8" s="61"/>
      <c r="AL8" s="62"/>
    </row>
    <row r="9" spans="1:38" ht="12.75">
      <c r="A9" s="63" t="s">
        <v>49</v>
      </c>
      <c r="B9" s="58">
        <v>120051</v>
      </c>
      <c r="C9" s="59" t="s">
        <v>61</v>
      </c>
      <c r="D9" s="60" t="s">
        <v>62</v>
      </c>
      <c r="E9" s="61">
        <v>0.6</v>
      </c>
      <c r="F9" s="61">
        <v>0.6</v>
      </c>
      <c r="G9" s="61">
        <v>0.6</v>
      </c>
      <c r="H9" s="61">
        <v>0.6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>
        <v>0.6</v>
      </c>
      <c r="U9" s="61">
        <v>0.6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G9" s="61"/>
      <c r="AH9" s="61"/>
      <c r="AI9" s="61">
        <v>0.6</v>
      </c>
      <c r="AJ9" s="61">
        <v>0.6</v>
      </c>
      <c r="AK9" s="61"/>
      <c r="AL9" s="62"/>
    </row>
    <row r="10" spans="1:38" ht="12.75">
      <c r="A10" s="64" t="s">
        <v>49</v>
      </c>
      <c r="B10" s="58">
        <v>120052</v>
      </c>
      <c r="C10" s="59" t="s">
        <v>63</v>
      </c>
      <c r="D10" s="60" t="s">
        <v>64</v>
      </c>
      <c r="E10" s="61"/>
      <c r="F10" s="61"/>
      <c r="G10" s="61"/>
      <c r="H10" s="61"/>
      <c r="I10" s="61"/>
      <c r="J10" s="61"/>
      <c r="K10" s="61"/>
      <c r="L10" s="61"/>
      <c r="M10" s="61">
        <v>0.3</v>
      </c>
      <c r="N10" s="61">
        <v>0.3</v>
      </c>
      <c r="O10" s="61">
        <v>0.3</v>
      </c>
      <c r="P10" s="61">
        <v>0.3</v>
      </c>
      <c r="Q10" s="61"/>
      <c r="R10" s="61"/>
      <c r="S10" s="61"/>
      <c r="T10" s="61"/>
      <c r="U10" s="61"/>
      <c r="V10" s="61"/>
      <c r="W10" s="61"/>
      <c r="X10" s="61">
        <v>0.3</v>
      </c>
      <c r="Y10" s="61"/>
      <c r="Z10" s="61"/>
      <c r="AA10" s="61"/>
      <c r="AB10" s="61"/>
      <c r="AC10" s="61"/>
      <c r="AD10" s="61"/>
      <c r="AE10" s="61"/>
      <c r="AF10" s="62"/>
      <c r="AG10" s="61"/>
      <c r="AH10" s="61"/>
      <c r="AI10" s="61"/>
      <c r="AJ10" s="61"/>
      <c r="AK10" s="61"/>
      <c r="AL10" s="62"/>
    </row>
    <row r="11" spans="1:38" ht="12.75">
      <c r="A11" s="65" t="s">
        <v>49</v>
      </c>
      <c r="B11" s="58">
        <v>120551</v>
      </c>
      <c r="C11" s="59" t="s">
        <v>240</v>
      </c>
      <c r="D11" s="60" t="s">
        <v>30</v>
      </c>
      <c r="E11" s="61"/>
      <c r="F11" s="61"/>
      <c r="G11" s="61"/>
      <c r="H11" s="61"/>
      <c r="I11" s="61"/>
      <c r="J11" s="61"/>
      <c r="K11" s="61">
        <v>2.5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>
        <v>2.5</v>
      </c>
      <c r="AA11" s="61"/>
      <c r="AB11" s="61"/>
      <c r="AC11" s="61"/>
      <c r="AD11" s="61"/>
      <c r="AE11" s="61"/>
      <c r="AF11" s="62"/>
      <c r="AG11" s="61"/>
      <c r="AH11" s="61"/>
      <c r="AI11" s="61"/>
      <c r="AJ11" s="61"/>
      <c r="AK11" s="61"/>
      <c r="AL11" s="62"/>
    </row>
    <row r="12" spans="1:38" ht="12.75">
      <c r="A12" s="64" t="s">
        <v>49</v>
      </c>
      <c r="B12" s="58">
        <v>120951</v>
      </c>
      <c r="C12" s="59" t="s">
        <v>66</v>
      </c>
      <c r="D12" s="60" t="s">
        <v>30</v>
      </c>
      <c r="E12" s="61"/>
      <c r="F12" s="61"/>
      <c r="G12" s="61"/>
      <c r="H12" s="61"/>
      <c r="I12" s="61"/>
      <c r="J12" s="61"/>
      <c r="K12" s="61"/>
      <c r="L12" s="61">
        <v>2.5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61"/>
      <c r="AH12" s="61"/>
      <c r="AI12" s="61"/>
      <c r="AJ12" s="61"/>
      <c r="AK12" s="61"/>
      <c r="AL12" s="62"/>
    </row>
    <row r="13" spans="1:38" ht="12.75">
      <c r="A13" s="65" t="s">
        <v>49</v>
      </c>
      <c r="B13" s="58">
        <v>121353</v>
      </c>
      <c r="C13" s="59" t="s">
        <v>67</v>
      </c>
      <c r="D13" s="60" t="s">
        <v>30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>
        <v>2.5</v>
      </c>
      <c r="AF13" s="62"/>
      <c r="AG13" s="61"/>
      <c r="AH13" s="61"/>
      <c r="AI13" s="61"/>
      <c r="AJ13" s="61"/>
      <c r="AK13" s="61"/>
      <c r="AL13" s="62"/>
    </row>
    <row r="14" spans="1:38" ht="12.75">
      <c r="A14" s="64" t="s">
        <v>49</v>
      </c>
      <c r="B14" s="58">
        <v>121851</v>
      </c>
      <c r="C14" s="59" t="s">
        <v>68</v>
      </c>
      <c r="D14" s="60" t="s">
        <v>58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>
        <v>1.5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2"/>
      <c r="AG14" s="61"/>
      <c r="AH14" s="61"/>
      <c r="AI14" s="61"/>
      <c r="AJ14" s="61"/>
      <c r="AK14" s="61"/>
      <c r="AL14" s="62"/>
    </row>
    <row r="15" spans="1:38" ht="12.75">
      <c r="A15" s="65" t="s">
        <v>49</v>
      </c>
      <c r="B15" s="66">
        <v>121852</v>
      </c>
      <c r="C15" s="59" t="s">
        <v>69</v>
      </c>
      <c r="D15" s="60" t="s">
        <v>58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>
        <v>1.5</v>
      </c>
      <c r="W15" s="61"/>
      <c r="X15" s="61"/>
      <c r="Y15" s="61"/>
      <c r="Z15" s="61"/>
      <c r="AA15" s="61"/>
      <c r="AB15" s="61"/>
      <c r="AC15" s="61"/>
      <c r="AD15" s="61"/>
      <c r="AE15" s="61"/>
      <c r="AF15" s="62"/>
      <c r="AG15" s="61"/>
      <c r="AH15" s="61"/>
      <c r="AI15" s="61"/>
      <c r="AJ15" s="61"/>
      <c r="AK15" s="61"/>
      <c r="AL15" s="62"/>
    </row>
    <row r="16" spans="1:38" ht="12.75">
      <c r="A16" s="65" t="s">
        <v>49</v>
      </c>
      <c r="B16" s="58">
        <v>122151</v>
      </c>
      <c r="C16" s="59" t="s">
        <v>70</v>
      </c>
      <c r="D16" s="60" t="s">
        <v>56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>
        <v>1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  <c r="AG16" s="61"/>
      <c r="AH16" s="61"/>
      <c r="AI16" s="61"/>
      <c r="AJ16" s="61"/>
      <c r="AK16" s="61"/>
      <c r="AL16" s="62"/>
    </row>
    <row r="17" spans="1:38" ht="12.75">
      <c r="A17" s="65" t="s">
        <v>49</v>
      </c>
      <c r="B17" s="66">
        <v>122152</v>
      </c>
      <c r="C17" s="59" t="s">
        <v>71</v>
      </c>
      <c r="D17" s="60" t="s">
        <v>56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>
        <v>1</v>
      </c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61"/>
      <c r="AH17" s="61"/>
      <c r="AI17" s="61"/>
      <c r="AJ17" s="61"/>
      <c r="AK17" s="61"/>
      <c r="AL17" s="62"/>
    </row>
    <row r="18" spans="1:38" ht="12.75">
      <c r="A18" s="64" t="s">
        <v>49</v>
      </c>
      <c r="B18" s="58">
        <v>122551</v>
      </c>
      <c r="C18" s="59" t="s">
        <v>72</v>
      </c>
      <c r="D18" s="60" t="s">
        <v>30</v>
      </c>
      <c r="E18" s="61"/>
      <c r="F18" s="61">
        <v>2.5</v>
      </c>
      <c r="G18" s="61"/>
      <c r="H18" s="61">
        <v>2.5</v>
      </c>
      <c r="I18" s="61"/>
      <c r="J18" s="61"/>
      <c r="K18" s="61"/>
      <c r="L18" s="61"/>
      <c r="M18" s="61"/>
      <c r="N18" s="61">
        <v>2.5</v>
      </c>
      <c r="O18" s="61"/>
      <c r="P18" s="61">
        <v>2.5</v>
      </c>
      <c r="Q18" s="61"/>
      <c r="R18" s="61"/>
      <c r="S18" s="61"/>
      <c r="T18" s="61"/>
      <c r="U18" s="61">
        <v>2.5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>
        <v>2.5</v>
      </c>
      <c r="AG18" s="61">
        <v>2.5</v>
      </c>
      <c r="AH18" s="61"/>
      <c r="AI18" s="61"/>
      <c r="AJ18" s="61">
        <v>2.5</v>
      </c>
      <c r="AK18" s="61"/>
      <c r="AL18" s="62"/>
    </row>
    <row r="19" spans="1:38" ht="14.25">
      <c r="A19" s="21"/>
      <c r="B19" s="21"/>
      <c r="C19" s="22" t="s">
        <v>218</v>
      </c>
      <c r="D19" s="23"/>
      <c r="E19" s="24">
        <v>5.8</v>
      </c>
      <c r="F19" s="24">
        <v>5.8</v>
      </c>
      <c r="G19" s="24">
        <v>5.8</v>
      </c>
      <c r="H19" s="24">
        <v>5.8</v>
      </c>
      <c r="I19" s="24">
        <v>2.7</v>
      </c>
      <c r="J19" s="24">
        <v>5.2</v>
      </c>
      <c r="K19" s="24">
        <v>5.2</v>
      </c>
      <c r="L19" s="24">
        <v>5.2</v>
      </c>
      <c r="M19" s="24">
        <v>4.5</v>
      </c>
      <c r="N19" s="24">
        <v>5.5</v>
      </c>
      <c r="O19" s="24">
        <v>4.5</v>
      </c>
      <c r="P19" s="24">
        <v>5.5</v>
      </c>
      <c r="Q19" s="24">
        <v>0</v>
      </c>
      <c r="R19" s="24">
        <v>2.5</v>
      </c>
      <c r="S19" s="24">
        <v>2.7</v>
      </c>
      <c r="T19" s="24">
        <v>5.800000000000001</v>
      </c>
      <c r="U19" s="24">
        <v>5.800000000000001</v>
      </c>
      <c r="V19" s="24">
        <v>2.5</v>
      </c>
      <c r="W19" s="24">
        <v>0</v>
      </c>
      <c r="X19" s="24">
        <v>4.5</v>
      </c>
      <c r="Y19" s="24">
        <v>2.5</v>
      </c>
      <c r="Z19" s="24">
        <v>5.2</v>
      </c>
      <c r="AA19" s="24">
        <v>2.7</v>
      </c>
      <c r="AB19" s="24">
        <v>0</v>
      </c>
      <c r="AC19" s="24">
        <v>0</v>
      </c>
      <c r="AD19" s="24">
        <v>0</v>
      </c>
      <c r="AE19" s="24">
        <v>5.2</v>
      </c>
      <c r="AF19" s="24">
        <v>5.2</v>
      </c>
      <c r="AG19" s="24">
        <v>7.7</v>
      </c>
      <c r="AH19" s="24">
        <v>5.2</v>
      </c>
      <c r="AI19" s="24">
        <v>5.8</v>
      </c>
      <c r="AJ19" s="24">
        <v>5.800000000000001</v>
      </c>
      <c r="AK19" s="24">
        <v>0</v>
      </c>
      <c r="AL19" s="24">
        <v>0</v>
      </c>
    </row>
    <row r="20" spans="1:38" ht="12.75">
      <c r="A20" s="67"/>
      <c r="B20" s="67"/>
      <c r="C20" s="67"/>
      <c r="D20" s="68"/>
      <c r="E20" s="69"/>
      <c r="F20" s="69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38.25">
      <c r="A21" s="67"/>
      <c r="B21" s="67"/>
      <c r="C21" s="70" t="s">
        <v>219</v>
      </c>
      <c r="D21" s="68"/>
      <c r="E21" s="69"/>
      <c r="F21" s="69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12.75">
      <c r="A22" s="67"/>
      <c r="B22" s="67"/>
      <c r="C22" s="70" t="s">
        <v>220</v>
      </c>
      <c r="D22" s="68"/>
      <c r="E22" s="69"/>
      <c r="F22" s="69"/>
      <c r="G22" s="67"/>
      <c r="H22" s="67"/>
      <c r="I22" s="67"/>
      <c r="J22" s="67"/>
      <c r="K22" s="67"/>
      <c r="L22" s="67"/>
      <c r="M22" s="67"/>
      <c r="N22" s="67"/>
      <c r="O22" s="67">
        <v>0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130" zoomScaleNormal="130" zoomScalePageLayoutView="0" workbookViewId="0" topLeftCell="A1">
      <selection activeCell="D19" sqref="D19"/>
    </sheetView>
  </sheetViews>
  <sheetFormatPr defaultColWidth="9.140625" defaultRowHeight="12.75"/>
  <cols>
    <col min="1" max="1" width="27.57421875" style="0" bestFit="1" customWidth="1"/>
    <col min="4" max="4" width="117.8515625" style="0" bestFit="1" customWidth="1"/>
    <col min="5" max="5" width="9.8515625" style="0" bestFit="1" customWidth="1"/>
  </cols>
  <sheetData>
    <row r="1" spans="1:5" ht="14.25">
      <c r="A1" s="76" t="s">
        <v>16</v>
      </c>
      <c r="B1" s="76" t="s">
        <v>17</v>
      </c>
      <c r="C1" s="77" t="s">
        <v>18</v>
      </c>
      <c r="D1" s="77" t="s">
        <v>19</v>
      </c>
      <c r="E1" s="78" t="s">
        <v>20</v>
      </c>
    </row>
    <row r="2" spans="1:5" ht="12.75">
      <c r="A2" s="79" t="s">
        <v>21</v>
      </c>
      <c r="B2" s="82" t="s">
        <v>22</v>
      </c>
      <c r="C2" s="72">
        <v>113851</v>
      </c>
      <c r="D2" s="67" t="s">
        <v>23</v>
      </c>
      <c r="E2" s="62" t="s">
        <v>24</v>
      </c>
    </row>
    <row r="3" spans="1:5" ht="25.5">
      <c r="A3" s="80" t="s">
        <v>21</v>
      </c>
      <c r="B3" s="80" t="s">
        <v>223</v>
      </c>
      <c r="C3" s="71">
        <v>114151</v>
      </c>
      <c r="D3" s="73" t="s">
        <v>181</v>
      </c>
      <c r="E3" s="62" t="s">
        <v>28</v>
      </c>
    </row>
    <row r="4" spans="1:5" ht="12.75">
      <c r="A4" s="81" t="s">
        <v>34</v>
      </c>
      <c r="B4" s="74" t="s">
        <v>22</v>
      </c>
      <c r="C4" s="72">
        <v>113852</v>
      </c>
      <c r="D4" s="72" t="s">
        <v>29</v>
      </c>
      <c r="E4" s="62" t="s">
        <v>30</v>
      </c>
    </row>
    <row r="5" spans="1:5" ht="12.75">
      <c r="A5" s="84" t="s">
        <v>31</v>
      </c>
      <c r="B5" s="79" t="s">
        <v>22</v>
      </c>
      <c r="C5" s="72">
        <v>113854</v>
      </c>
      <c r="D5" s="72" t="s">
        <v>32</v>
      </c>
      <c r="E5" s="62" t="s">
        <v>24</v>
      </c>
    </row>
    <row r="6" spans="1:5" ht="12.75">
      <c r="A6" s="84" t="s">
        <v>31</v>
      </c>
      <c r="B6" s="74" t="s">
        <v>223</v>
      </c>
      <c r="C6" s="72">
        <v>114155</v>
      </c>
      <c r="D6" s="72" t="s">
        <v>33</v>
      </c>
      <c r="E6" s="62" t="s">
        <v>28</v>
      </c>
    </row>
    <row r="7" spans="1:5" ht="12.75">
      <c r="A7" s="81" t="s">
        <v>34</v>
      </c>
      <c r="B7" s="74" t="s">
        <v>22</v>
      </c>
      <c r="C7" s="72">
        <v>113855</v>
      </c>
      <c r="D7" s="72" t="s">
        <v>35</v>
      </c>
      <c r="E7" s="62" t="s">
        <v>30</v>
      </c>
    </row>
    <row r="8" spans="1:5" ht="12.75">
      <c r="A8" s="85" t="s">
        <v>36</v>
      </c>
      <c r="B8" s="74" t="s">
        <v>22</v>
      </c>
      <c r="C8" s="72">
        <v>113858</v>
      </c>
      <c r="D8" s="72" t="s">
        <v>37</v>
      </c>
      <c r="E8" s="62" t="s">
        <v>38</v>
      </c>
    </row>
    <row r="9" spans="1:5" ht="12.75">
      <c r="A9" s="86" t="s">
        <v>41</v>
      </c>
      <c r="B9" s="75" t="s">
        <v>22</v>
      </c>
      <c r="C9" s="72">
        <v>113857</v>
      </c>
      <c r="D9" s="72" t="s">
        <v>42</v>
      </c>
      <c r="E9" s="62" t="s">
        <v>43</v>
      </c>
    </row>
    <row r="10" spans="1:5" ht="12.75">
      <c r="A10" s="82" t="s">
        <v>45</v>
      </c>
      <c r="B10" s="79" t="s">
        <v>22</v>
      </c>
      <c r="C10" s="72">
        <v>113853</v>
      </c>
      <c r="D10" s="72" t="s">
        <v>46</v>
      </c>
      <c r="E10" s="62" t="s">
        <v>24</v>
      </c>
    </row>
    <row r="11" spans="1:5" ht="12.75">
      <c r="A11" s="83" t="s">
        <v>45</v>
      </c>
      <c r="B11" s="74" t="s">
        <v>22</v>
      </c>
      <c r="C11" s="72">
        <v>113856</v>
      </c>
      <c r="D11" s="72" t="s">
        <v>48</v>
      </c>
      <c r="E11" s="62" t="s">
        <v>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37.8515625" style="0" bestFit="1" customWidth="1"/>
    <col min="2" max="2" width="19.00390625" style="0" customWidth="1"/>
    <col min="3" max="3" width="11.57421875" style="0" customWidth="1"/>
    <col min="4" max="4" width="12.421875" style="0" customWidth="1"/>
    <col min="6" max="6" width="17.8515625" style="0" customWidth="1"/>
    <col min="8" max="8" width="10.421875" style="0" customWidth="1"/>
    <col min="9" max="9" width="15.57421875" style="0" customWidth="1"/>
    <col min="12" max="12" width="116.00390625" style="0" bestFit="1" customWidth="1"/>
  </cols>
  <sheetData>
    <row r="1" spans="1:13" ht="14.25">
      <c r="A1" s="123" t="s">
        <v>163</v>
      </c>
      <c r="B1" s="124"/>
      <c r="C1" s="124"/>
      <c r="D1" s="1"/>
      <c r="E1" s="1"/>
      <c r="F1" s="1"/>
      <c r="G1" s="1"/>
      <c r="H1" s="1"/>
      <c r="I1" s="87" t="s">
        <v>16</v>
      </c>
      <c r="J1" s="88" t="s">
        <v>17</v>
      </c>
      <c r="K1" s="7" t="s">
        <v>18</v>
      </c>
      <c r="L1" s="7" t="s">
        <v>19</v>
      </c>
      <c r="M1" s="8"/>
    </row>
    <row r="2" spans="1:13" ht="14.25">
      <c r="A2" s="10" t="s">
        <v>230</v>
      </c>
      <c r="B2" s="124"/>
      <c r="C2" s="124"/>
      <c r="D2" s="1"/>
      <c r="E2" s="1"/>
      <c r="F2" s="130" t="s">
        <v>169</v>
      </c>
      <c r="G2" s="1"/>
      <c r="H2" s="1"/>
      <c r="I2" s="89" t="s">
        <v>21</v>
      </c>
      <c r="J2" s="9" t="s">
        <v>22</v>
      </c>
      <c r="K2" s="10">
        <v>113851</v>
      </c>
      <c r="L2" s="10" t="s">
        <v>23</v>
      </c>
      <c r="M2" s="8"/>
    </row>
    <row r="3" spans="1:13" ht="14.25">
      <c r="A3" s="10" t="s">
        <v>229</v>
      </c>
      <c r="B3" s="124"/>
      <c r="C3" s="124"/>
      <c r="D3" s="1"/>
      <c r="E3" s="1"/>
      <c r="F3" s="1"/>
      <c r="G3" s="1"/>
      <c r="H3" s="1"/>
      <c r="I3" s="11" t="s">
        <v>21</v>
      </c>
      <c r="J3" s="9" t="s">
        <v>25</v>
      </c>
      <c r="K3" s="10">
        <v>164651</v>
      </c>
      <c r="L3" s="10" t="s">
        <v>26</v>
      </c>
      <c r="M3" s="8"/>
    </row>
    <row r="4" spans="1:13" ht="14.25">
      <c r="A4" s="10" t="s">
        <v>228</v>
      </c>
      <c r="B4" s="124"/>
      <c r="C4" s="124"/>
      <c r="D4" s="1"/>
      <c r="E4" s="131" t="s">
        <v>168</v>
      </c>
      <c r="F4" s="132"/>
      <c r="G4" s="132"/>
      <c r="H4" s="133"/>
      <c r="I4" s="127" t="s">
        <v>21</v>
      </c>
      <c r="J4" s="89" t="s">
        <v>22</v>
      </c>
      <c r="K4" s="10">
        <v>114151</v>
      </c>
      <c r="L4" s="10" t="s">
        <v>27</v>
      </c>
      <c r="M4" s="8"/>
    </row>
    <row r="5" spans="1:13" ht="14.25">
      <c r="A5" s="10" t="s">
        <v>227</v>
      </c>
      <c r="B5" s="124"/>
      <c r="C5" s="124"/>
      <c r="D5" s="1"/>
      <c r="E5" s="129"/>
      <c r="F5" s="129" t="s">
        <v>84</v>
      </c>
      <c r="G5" s="129" t="s">
        <v>85</v>
      </c>
      <c r="H5" s="129" t="s">
        <v>86</v>
      </c>
      <c r="I5" s="128" t="s">
        <v>21</v>
      </c>
      <c r="J5" s="90" t="s">
        <v>73</v>
      </c>
      <c r="K5" s="90">
        <v>108251</v>
      </c>
      <c r="L5" s="90" t="s">
        <v>164</v>
      </c>
      <c r="M5" s="8" t="s">
        <v>165</v>
      </c>
    </row>
    <row r="6" spans="1:12" ht="15">
      <c r="A6" s="10" t="s">
        <v>226</v>
      </c>
      <c r="B6" s="124"/>
      <c r="C6" s="124"/>
      <c r="D6" s="1"/>
      <c r="E6" s="129">
        <v>2016</v>
      </c>
      <c r="F6" s="129">
        <v>3</v>
      </c>
      <c r="G6" s="129">
        <v>1.1916</v>
      </c>
      <c r="H6" s="129">
        <f>F6*G6</f>
        <v>3.5747999999999998</v>
      </c>
      <c r="I6" s="125"/>
      <c r="J6" s="125"/>
      <c r="K6" s="126"/>
      <c r="L6" s="126"/>
    </row>
    <row r="7" spans="1:12" ht="15">
      <c r="A7" s="10" t="s">
        <v>225</v>
      </c>
      <c r="B7" s="124"/>
      <c r="C7" s="124"/>
      <c r="D7" s="1"/>
      <c r="E7" s="129">
        <v>2017</v>
      </c>
      <c r="F7" s="129">
        <v>3</v>
      </c>
      <c r="G7" s="129">
        <v>1.2948</v>
      </c>
      <c r="H7" s="129">
        <f>F7*G7</f>
        <v>3.8844</v>
      </c>
      <c r="I7" s="125"/>
      <c r="J7" s="125"/>
      <c r="K7" s="126"/>
      <c r="L7" s="126"/>
    </row>
    <row r="8" spans="1:12" ht="15">
      <c r="A8" s="10" t="s">
        <v>224</v>
      </c>
      <c r="B8" s="124"/>
      <c r="C8" s="124"/>
      <c r="D8" s="1"/>
      <c r="E8" s="129">
        <v>2018</v>
      </c>
      <c r="F8" s="129">
        <v>3</v>
      </c>
      <c r="G8" s="129">
        <v>1.6800000000000002</v>
      </c>
      <c r="H8" s="129">
        <f>F8*G8</f>
        <v>5.040000000000001</v>
      </c>
      <c r="I8" s="125"/>
      <c r="J8" s="125"/>
      <c r="K8" s="126"/>
      <c r="L8" s="126"/>
    </row>
    <row r="9" spans="1:12" ht="15">
      <c r="A9" s="1"/>
      <c r="B9" s="1"/>
      <c r="C9" s="1"/>
      <c r="D9" s="1"/>
      <c r="E9" s="129">
        <v>2019</v>
      </c>
      <c r="F9" s="129">
        <v>3</v>
      </c>
      <c r="G9" s="129">
        <v>1.51</v>
      </c>
      <c r="H9" s="129">
        <f>F9*G9</f>
        <v>4.53</v>
      </c>
      <c r="I9" s="125"/>
      <c r="J9" s="125"/>
      <c r="K9" s="126"/>
      <c r="L9" s="126"/>
    </row>
    <row r="10" spans="1:12" ht="15">
      <c r="A10" s="10" t="s">
        <v>87</v>
      </c>
      <c r="B10" s="1"/>
      <c r="C10" s="1"/>
      <c r="D10" s="1"/>
      <c r="E10" s="129">
        <v>2020</v>
      </c>
      <c r="F10" s="129">
        <v>3</v>
      </c>
      <c r="G10" s="129">
        <v>1.69</v>
      </c>
      <c r="H10" s="129">
        <f>F10*G10</f>
        <v>5.07</v>
      </c>
      <c r="I10" s="126"/>
      <c r="J10" s="126"/>
      <c r="K10" s="126"/>
      <c r="L10" s="126"/>
    </row>
    <row r="11" spans="1:12" ht="15">
      <c r="A11" s="1"/>
      <c r="B11" s="1"/>
      <c r="C11" s="1"/>
      <c r="D11" s="1"/>
      <c r="E11" s="129">
        <v>2021</v>
      </c>
      <c r="F11" s="129">
        <v>3</v>
      </c>
      <c r="G11" s="129">
        <v>1.1922</v>
      </c>
      <c r="H11" s="129">
        <f>F11*G11</f>
        <v>3.5766</v>
      </c>
      <c r="I11" s="1"/>
      <c r="J11" s="1"/>
      <c r="K11" s="1"/>
      <c r="L11" s="1"/>
    </row>
    <row r="12" spans="1:12" ht="15">
      <c r="A12" s="1"/>
      <c r="B12" s="1"/>
      <c r="C12" s="1"/>
      <c r="D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75">
      <c r="A14" s="91" t="s">
        <v>10</v>
      </c>
      <c r="B14" s="92" t="s">
        <v>11</v>
      </c>
      <c r="C14" s="92" t="s">
        <v>12</v>
      </c>
      <c r="D14" s="92" t="s">
        <v>172</v>
      </c>
      <c r="E14" s="92" t="s">
        <v>13</v>
      </c>
      <c r="F14" s="92" t="s">
        <v>14</v>
      </c>
      <c r="G14" s="92" t="s">
        <v>166</v>
      </c>
      <c r="H14" s="92" t="s">
        <v>170</v>
      </c>
      <c r="I14" s="92" t="s">
        <v>15</v>
      </c>
      <c r="J14" s="93" t="s">
        <v>171</v>
      </c>
      <c r="K14" s="1"/>
      <c r="L14" s="1"/>
    </row>
    <row r="15" spans="1:12" ht="14.25">
      <c r="A15" s="5" t="s">
        <v>88</v>
      </c>
      <c r="B15" s="6">
        <v>100</v>
      </c>
      <c r="C15" s="6">
        <f aca="true" t="shared" si="0" ref="C15:C26">B15*0.2</f>
        <v>20</v>
      </c>
      <c r="D15" s="6">
        <f>B15*H6/100</f>
        <v>3.5747999999999998</v>
      </c>
      <c r="E15" s="6">
        <f aca="true" t="shared" si="1" ref="E15:E26">B15*0.025</f>
        <v>2.5</v>
      </c>
      <c r="F15" s="6">
        <f aca="true" t="shared" si="2" ref="F15:F26">B15*0.002</f>
        <v>0.2</v>
      </c>
      <c r="G15" s="6">
        <f aca="true" t="shared" si="3" ref="G15:G26">B15*0.01</f>
        <v>1</v>
      </c>
      <c r="H15" s="6">
        <f>B15*0.015</f>
        <v>1.5</v>
      </c>
      <c r="I15" s="6">
        <f>B15*0.006</f>
        <v>0.6</v>
      </c>
      <c r="J15" s="1"/>
      <c r="K15" s="1"/>
      <c r="L15" s="1"/>
    </row>
    <row r="16" spans="1:9" ht="14.25">
      <c r="A16" s="5" t="s">
        <v>89</v>
      </c>
      <c r="B16" s="6">
        <v>100</v>
      </c>
      <c r="C16" s="6">
        <f t="shared" si="0"/>
        <v>20</v>
      </c>
      <c r="D16" s="6">
        <f>B16*H6/100</f>
        <v>3.5747999999999998</v>
      </c>
      <c r="E16" s="6">
        <f t="shared" si="1"/>
        <v>2.5</v>
      </c>
      <c r="F16" s="6">
        <f t="shared" si="2"/>
        <v>0.2</v>
      </c>
      <c r="G16" s="6">
        <f t="shared" si="3"/>
        <v>1</v>
      </c>
      <c r="H16" s="6">
        <f aca="true" t="shared" si="4" ref="H16:H26">B16*0.015</f>
        <v>1.5</v>
      </c>
      <c r="I16" s="6">
        <f aca="true" t="shared" si="5" ref="I16:I26">B16*0.006</f>
        <v>0.6</v>
      </c>
    </row>
    <row r="17" spans="1:9" ht="14.25">
      <c r="A17" s="5" t="s">
        <v>90</v>
      </c>
      <c r="B17" s="6">
        <v>100</v>
      </c>
      <c r="C17" s="6">
        <f t="shared" si="0"/>
        <v>20</v>
      </c>
      <c r="D17" s="6">
        <f>B17*H6/100</f>
        <v>3.5747999999999998</v>
      </c>
      <c r="E17" s="6">
        <f t="shared" si="1"/>
        <v>2.5</v>
      </c>
      <c r="F17" s="6">
        <f t="shared" si="2"/>
        <v>0.2</v>
      </c>
      <c r="G17" s="6">
        <f t="shared" si="3"/>
        <v>1</v>
      </c>
      <c r="H17" s="6">
        <f t="shared" si="4"/>
        <v>1.5</v>
      </c>
      <c r="I17" s="6">
        <f t="shared" si="5"/>
        <v>0.6</v>
      </c>
    </row>
    <row r="18" spans="1:9" ht="14.25">
      <c r="A18" s="5" t="s">
        <v>91</v>
      </c>
      <c r="B18" s="6">
        <v>100</v>
      </c>
      <c r="C18" s="6">
        <f t="shared" si="0"/>
        <v>20</v>
      </c>
      <c r="D18" s="6">
        <f>B18*H6/100</f>
        <v>3.5747999999999998</v>
      </c>
      <c r="E18" s="6">
        <f t="shared" si="1"/>
        <v>2.5</v>
      </c>
      <c r="F18" s="6">
        <f t="shared" si="2"/>
        <v>0.2</v>
      </c>
      <c r="G18" s="6">
        <f t="shared" si="3"/>
        <v>1</v>
      </c>
      <c r="H18" s="6">
        <f t="shared" si="4"/>
        <v>1.5</v>
      </c>
      <c r="I18" s="6">
        <f t="shared" si="5"/>
        <v>0.6</v>
      </c>
    </row>
    <row r="19" spans="1:9" ht="14.25">
      <c r="A19" s="5" t="s">
        <v>92</v>
      </c>
      <c r="B19" s="6">
        <v>100</v>
      </c>
      <c r="C19" s="6">
        <f t="shared" si="0"/>
        <v>20</v>
      </c>
      <c r="D19" s="6">
        <f>B19*H6/100</f>
        <v>3.5747999999999998</v>
      </c>
      <c r="E19" s="6">
        <f t="shared" si="1"/>
        <v>2.5</v>
      </c>
      <c r="F19" s="6">
        <f t="shared" si="2"/>
        <v>0.2</v>
      </c>
      <c r="G19" s="6">
        <f t="shared" si="3"/>
        <v>1</v>
      </c>
      <c r="H19" s="6">
        <f t="shared" si="4"/>
        <v>1.5</v>
      </c>
      <c r="I19" s="6">
        <f t="shared" si="5"/>
        <v>0.6</v>
      </c>
    </row>
    <row r="20" spans="1:9" ht="14.25">
      <c r="A20" s="5" t="s">
        <v>93</v>
      </c>
      <c r="B20" s="6">
        <v>100</v>
      </c>
      <c r="C20" s="6">
        <f t="shared" si="0"/>
        <v>20</v>
      </c>
      <c r="D20" s="6">
        <f>B20*H6/100</f>
        <v>3.5747999999999998</v>
      </c>
      <c r="E20" s="6">
        <f t="shared" si="1"/>
        <v>2.5</v>
      </c>
      <c r="F20" s="6">
        <f t="shared" si="2"/>
        <v>0.2</v>
      </c>
      <c r="G20" s="6">
        <f t="shared" si="3"/>
        <v>1</v>
      </c>
      <c r="H20" s="6">
        <f t="shared" si="4"/>
        <v>1.5</v>
      </c>
      <c r="I20" s="6">
        <f t="shared" si="5"/>
        <v>0.6</v>
      </c>
    </row>
    <row r="21" spans="1:9" ht="14.25">
      <c r="A21" s="5" t="s">
        <v>94</v>
      </c>
      <c r="B21" s="6">
        <v>100</v>
      </c>
      <c r="C21" s="6">
        <f t="shared" si="0"/>
        <v>20</v>
      </c>
      <c r="D21" s="6">
        <f>B21*H6/100</f>
        <v>3.5747999999999998</v>
      </c>
      <c r="E21" s="6">
        <f t="shared" si="1"/>
        <v>2.5</v>
      </c>
      <c r="F21" s="6">
        <f t="shared" si="2"/>
        <v>0.2</v>
      </c>
      <c r="G21" s="6">
        <f t="shared" si="3"/>
        <v>1</v>
      </c>
      <c r="H21" s="6">
        <f t="shared" si="4"/>
        <v>1.5</v>
      </c>
      <c r="I21" s="6">
        <f t="shared" si="5"/>
        <v>0.6</v>
      </c>
    </row>
    <row r="22" spans="1:9" ht="14.25">
      <c r="A22" s="5" t="s">
        <v>95</v>
      </c>
      <c r="B22" s="6">
        <v>100</v>
      </c>
      <c r="C22" s="6">
        <f t="shared" si="0"/>
        <v>20</v>
      </c>
      <c r="D22" s="6">
        <f>B22*H6/100</f>
        <v>3.5747999999999998</v>
      </c>
      <c r="E22" s="6">
        <f t="shared" si="1"/>
        <v>2.5</v>
      </c>
      <c r="F22" s="6">
        <f t="shared" si="2"/>
        <v>0.2</v>
      </c>
      <c r="G22" s="6">
        <f t="shared" si="3"/>
        <v>1</v>
      </c>
      <c r="H22" s="6">
        <f t="shared" si="4"/>
        <v>1.5</v>
      </c>
      <c r="I22" s="6">
        <f t="shared" si="5"/>
        <v>0.6</v>
      </c>
    </row>
    <row r="23" spans="1:9" ht="14.25">
      <c r="A23" s="5" t="s">
        <v>96</v>
      </c>
      <c r="B23" s="6">
        <v>100</v>
      </c>
      <c r="C23" s="6">
        <f t="shared" si="0"/>
        <v>20</v>
      </c>
      <c r="D23" s="6">
        <f>B23*H6/100</f>
        <v>3.5747999999999998</v>
      </c>
      <c r="E23" s="6">
        <f t="shared" si="1"/>
        <v>2.5</v>
      </c>
      <c r="F23" s="6">
        <f t="shared" si="2"/>
        <v>0.2</v>
      </c>
      <c r="G23" s="6">
        <f t="shared" si="3"/>
        <v>1</v>
      </c>
      <c r="H23" s="6">
        <f t="shared" si="4"/>
        <v>1.5</v>
      </c>
      <c r="I23" s="6">
        <f t="shared" si="5"/>
        <v>0.6</v>
      </c>
    </row>
    <row r="24" spans="1:9" ht="14.25">
      <c r="A24" s="5" t="s">
        <v>97</v>
      </c>
      <c r="B24" s="6">
        <v>100</v>
      </c>
      <c r="C24" s="6">
        <f t="shared" si="0"/>
        <v>20</v>
      </c>
      <c r="D24" s="6">
        <f>B24*H6/100</f>
        <v>3.5747999999999998</v>
      </c>
      <c r="E24" s="6">
        <f t="shared" si="1"/>
        <v>2.5</v>
      </c>
      <c r="F24" s="6">
        <f t="shared" si="2"/>
        <v>0.2</v>
      </c>
      <c r="G24" s="6">
        <f t="shared" si="3"/>
        <v>1</v>
      </c>
      <c r="H24" s="6">
        <f t="shared" si="4"/>
        <v>1.5</v>
      </c>
      <c r="I24" s="6">
        <f t="shared" si="5"/>
        <v>0.6</v>
      </c>
    </row>
    <row r="25" spans="1:9" ht="14.25">
      <c r="A25" s="5" t="s">
        <v>98</v>
      </c>
      <c r="B25" s="6">
        <v>100</v>
      </c>
      <c r="C25" s="6">
        <f t="shared" si="0"/>
        <v>20</v>
      </c>
      <c r="D25" s="6">
        <f>B25*H6/100</f>
        <v>3.5747999999999998</v>
      </c>
      <c r="E25" s="6">
        <f t="shared" si="1"/>
        <v>2.5</v>
      </c>
      <c r="F25" s="6">
        <f t="shared" si="2"/>
        <v>0.2</v>
      </c>
      <c r="G25" s="6">
        <f t="shared" si="3"/>
        <v>1</v>
      </c>
      <c r="H25" s="6">
        <f t="shared" si="4"/>
        <v>1.5</v>
      </c>
      <c r="I25" s="6">
        <f t="shared" si="5"/>
        <v>0.6</v>
      </c>
    </row>
    <row r="26" spans="1:9" ht="14.25">
      <c r="A26" s="5" t="s">
        <v>99</v>
      </c>
      <c r="B26" s="6">
        <v>100</v>
      </c>
      <c r="C26" s="6">
        <f t="shared" si="0"/>
        <v>20</v>
      </c>
      <c r="D26" s="6">
        <f>B26*H6/100</f>
        <v>3.5747999999999998</v>
      </c>
      <c r="E26" s="6">
        <f t="shared" si="1"/>
        <v>2.5</v>
      </c>
      <c r="F26" s="6">
        <f t="shared" si="2"/>
        <v>0.2</v>
      </c>
      <c r="G26" s="6">
        <f t="shared" si="3"/>
        <v>1</v>
      </c>
      <c r="H26" s="6">
        <f t="shared" si="4"/>
        <v>1.5</v>
      </c>
      <c r="I26" s="6">
        <f t="shared" si="5"/>
        <v>0.6</v>
      </c>
    </row>
    <row r="27" spans="1:10" ht="14.25">
      <c r="A27" s="94" t="s">
        <v>44</v>
      </c>
      <c r="B27" s="95">
        <f aca="true" t="shared" si="6" ref="B27:J27">SUM(B15:B26)</f>
        <v>1200</v>
      </c>
      <c r="C27" s="95">
        <f t="shared" si="6"/>
        <v>240</v>
      </c>
      <c r="D27" s="95">
        <f t="shared" si="6"/>
        <v>42.89759999999998</v>
      </c>
      <c r="E27" s="95">
        <f t="shared" si="6"/>
        <v>30</v>
      </c>
      <c r="F27" s="95">
        <f t="shared" si="6"/>
        <v>2.4</v>
      </c>
      <c r="G27" s="95">
        <f t="shared" si="6"/>
        <v>12</v>
      </c>
      <c r="H27" s="95">
        <f t="shared" si="6"/>
        <v>18</v>
      </c>
      <c r="I27" s="95">
        <f t="shared" si="6"/>
        <v>7.199999999999998</v>
      </c>
      <c r="J27" s="95">
        <f t="shared" si="6"/>
        <v>0</v>
      </c>
    </row>
    <row r="28" spans="1:8" ht="14.25">
      <c r="A28" s="4"/>
      <c r="B28" s="4"/>
      <c r="C28" s="4"/>
      <c r="D28" s="4"/>
      <c r="E28" s="4"/>
      <c r="F28" s="4"/>
      <c r="G28" s="4"/>
      <c r="H28" s="4"/>
    </row>
    <row r="29" spans="1:10" ht="57.75">
      <c r="A29" s="99" t="s">
        <v>10</v>
      </c>
      <c r="B29" s="100" t="s">
        <v>11</v>
      </c>
      <c r="C29" s="100" t="s">
        <v>12</v>
      </c>
      <c r="D29" s="100" t="s">
        <v>178</v>
      </c>
      <c r="E29" s="100" t="s">
        <v>13</v>
      </c>
      <c r="F29" s="100" t="s">
        <v>14</v>
      </c>
      <c r="G29" s="100" t="s">
        <v>166</v>
      </c>
      <c r="H29" s="100" t="s">
        <v>167</v>
      </c>
      <c r="I29" s="100" t="s">
        <v>15</v>
      </c>
      <c r="J29" s="101" t="s">
        <v>171</v>
      </c>
    </row>
    <row r="30" spans="1:10" ht="14.25">
      <c r="A30" s="5" t="s">
        <v>100</v>
      </c>
      <c r="B30" s="6">
        <v>100</v>
      </c>
      <c r="C30" s="6">
        <f aca="true" t="shared" si="7" ref="C30:C41">B30*0.2</f>
        <v>20</v>
      </c>
      <c r="D30" s="6">
        <f>B30*H7/100</f>
        <v>3.8844</v>
      </c>
      <c r="E30" s="6">
        <f aca="true" t="shared" si="8" ref="E30:E41">B30*0.025</f>
        <v>2.5</v>
      </c>
      <c r="F30" s="6">
        <f aca="true" t="shared" si="9" ref="F30:F41">B30*0.002</f>
        <v>0.2</v>
      </c>
      <c r="G30" s="6">
        <f aca="true" t="shared" si="10" ref="G30:G41">B30*0.01</f>
        <v>1</v>
      </c>
      <c r="H30" s="6">
        <f aca="true" t="shared" si="11" ref="H30:H41">B30*0.015</f>
        <v>1.5</v>
      </c>
      <c r="I30" s="6">
        <f aca="true" t="shared" si="12" ref="I30:I41">B30*0.006</f>
        <v>0.6</v>
      </c>
      <c r="J30" s="12"/>
    </row>
    <row r="31" spans="1:10" ht="14.25">
      <c r="A31" s="5" t="s">
        <v>101</v>
      </c>
      <c r="B31" s="6">
        <v>100</v>
      </c>
      <c r="C31" s="6">
        <f t="shared" si="7"/>
        <v>20</v>
      </c>
      <c r="D31" s="6">
        <f>B31*H7/100</f>
        <v>3.8844</v>
      </c>
      <c r="E31" s="6">
        <f t="shared" si="8"/>
        <v>2.5</v>
      </c>
      <c r="F31" s="6">
        <f t="shared" si="9"/>
        <v>0.2</v>
      </c>
      <c r="G31" s="6">
        <f t="shared" si="10"/>
        <v>1</v>
      </c>
      <c r="H31" s="6">
        <f t="shared" si="11"/>
        <v>1.5</v>
      </c>
      <c r="I31" s="6">
        <f t="shared" si="12"/>
        <v>0.6</v>
      </c>
      <c r="J31" s="12"/>
    </row>
    <row r="32" spans="1:12" ht="14.25">
      <c r="A32" s="5" t="s">
        <v>102</v>
      </c>
      <c r="B32" s="6">
        <v>100</v>
      </c>
      <c r="C32" s="6">
        <f t="shared" si="7"/>
        <v>20</v>
      </c>
      <c r="D32" s="6">
        <f>B32*H7/100</f>
        <v>3.8844</v>
      </c>
      <c r="E32" s="6">
        <f t="shared" si="8"/>
        <v>2.5</v>
      </c>
      <c r="F32" s="6">
        <f t="shared" si="9"/>
        <v>0.2</v>
      </c>
      <c r="G32" s="6">
        <f t="shared" si="10"/>
        <v>1</v>
      </c>
      <c r="H32" s="6">
        <f t="shared" si="11"/>
        <v>1.5</v>
      </c>
      <c r="I32" s="6">
        <f t="shared" si="12"/>
        <v>0.6</v>
      </c>
      <c r="J32" s="12"/>
      <c r="K32" s="1"/>
      <c r="L32" s="1"/>
    </row>
    <row r="33" spans="1:12" ht="14.25">
      <c r="A33" s="5" t="s">
        <v>103</v>
      </c>
      <c r="B33" s="6">
        <v>100</v>
      </c>
      <c r="C33" s="6">
        <f t="shared" si="7"/>
        <v>20</v>
      </c>
      <c r="D33" s="6">
        <f>B33*H7/100</f>
        <v>3.8844</v>
      </c>
      <c r="E33" s="6">
        <f t="shared" si="8"/>
        <v>2.5</v>
      </c>
      <c r="F33" s="6">
        <f t="shared" si="9"/>
        <v>0.2</v>
      </c>
      <c r="G33" s="6">
        <f t="shared" si="10"/>
        <v>1</v>
      </c>
      <c r="H33" s="6">
        <f t="shared" si="11"/>
        <v>1.5</v>
      </c>
      <c r="I33" s="6">
        <f t="shared" si="12"/>
        <v>0.6</v>
      </c>
      <c r="J33" s="12"/>
      <c r="K33" s="1"/>
      <c r="L33" s="1"/>
    </row>
    <row r="34" spans="1:12" ht="14.25">
      <c r="A34" s="5" t="s">
        <v>104</v>
      </c>
      <c r="B34" s="6">
        <v>100</v>
      </c>
      <c r="C34" s="6">
        <f t="shared" si="7"/>
        <v>20</v>
      </c>
      <c r="D34" s="6">
        <f>B34*0.038844</f>
        <v>3.8844000000000003</v>
      </c>
      <c r="E34" s="6">
        <f t="shared" si="8"/>
        <v>2.5</v>
      </c>
      <c r="F34" s="6">
        <f t="shared" si="9"/>
        <v>0.2</v>
      </c>
      <c r="G34" s="6">
        <f t="shared" si="10"/>
        <v>1</v>
      </c>
      <c r="H34" s="6">
        <f t="shared" si="11"/>
        <v>1.5</v>
      </c>
      <c r="I34" s="6">
        <f t="shared" si="12"/>
        <v>0.6</v>
      </c>
      <c r="J34" s="12"/>
      <c r="K34" s="1"/>
      <c r="L34" s="1"/>
    </row>
    <row r="35" spans="1:12" ht="14.25">
      <c r="A35" s="5" t="s">
        <v>105</v>
      </c>
      <c r="B35" s="6">
        <v>100</v>
      </c>
      <c r="C35" s="6">
        <f t="shared" si="7"/>
        <v>20</v>
      </c>
      <c r="D35" s="6">
        <f>B35*H7/100</f>
        <v>3.8844</v>
      </c>
      <c r="E35" s="6">
        <f t="shared" si="8"/>
        <v>2.5</v>
      </c>
      <c r="F35" s="6">
        <f t="shared" si="9"/>
        <v>0.2</v>
      </c>
      <c r="G35" s="6">
        <f t="shared" si="10"/>
        <v>1</v>
      </c>
      <c r="H35" s="6">
        <f t="shared" si="11"/>
        <v>1.5</v>
      </c>
      <c r="I35" s="6">
        <f t="shared" si="12"/>
        <v>0.6</v>
      </c>
      <c r="J35" s="12"/>
      <c r="K35" s="1"/>
      <c r="L35" s="1"/>
    </row>
    <row r="36" spans="1:12" ht="14.25">
      <c r="A36" s="5" t="s">
        <v>106</v>
      </c>
      <c r="B36" s="6">
        <v>100</v>
      </c>
      <c r="C36" s="6">
        <f t="shared" si="7"/>
        <v>20</v>
      </c>
      <c r="D36" s="6">
        <f>B36*H7/100</f>
        <v>3.8844</v>
      </c>
      <c r="E36" s="6">
        <f t="shared" si="8"/>
        <v>2.5</v>
      </c>
      <c r="F36" s="6">
        <f t="shared" si="9"/>
        <v>0.2</v>
      </c>
      <c r="G36" s="6">
        <f t="shared" si="10"/>
        <v>1</v>
      </c>
      <c r="H36" s="6">
        <f t="shared" si="11"/>
        <v>1.5</v>
      </c>
      <c r="I36" s="6">
        <f t="shared" si="12"/>
        <v>0.6</v>
      </c>
      <c r="J36" s="12"/>
      <c r="K36" s="1"/>
      <c r="L36" s="1"/>
    </row>
    <row r="37" spans="1:12" ht="14.25">
      <c r="A37" s="5" t="s">
        <v>107</v>
      </c>
      <c r="B37" s="6">
        <v>100</v>
      </c>
      <c r="C37" s="6">
        <f t="shared" si="7"/>
        <v>20</v>
      </c>
      <c r="D37" s="6">
        <f>B37*H7/100</f>
        <v>3.8844</v>
      </c>
      <c r="E37" s="6">
        <f t="shared" si="8"/>
        <v>2.5</v>
      </c>
      <c r="F37" s="6">
        <f t="shared" si="9"/>
        <v>0.2</v>
      </c>
      <c r="G37" s="6">
        <f t="shared" si="10"/>
        <v>1</v>
      </c>
      <c r="H37" s="6">
        <f t="shared" si="11"/>
        <v>1.5</v>
      </c>
      <c r="I37" s="6">
        <f t="shared" si="12"/>
        <v>0.6</v>
      </c>
      <c r="J37" s="12"/>
      <c r="K37" s="1"/>
      <c r="L37" s="1"/>
    </row>
    <row r="38" spans="1:12" ht="14.25">
      <c r="A38" s="5" t="s">
        <v>108</v>
      </c>
      <c r="B38" s="6">
        <v>100</v>
      </c>
      <c r="C38" s="6">
        <f t="shared" si="7"/>
        <v>20</v>
      </c>
      <c r="D38" s="6">
        <f>B38*H7/100</f>
        <v>3.8844</v>
      </c>
      <c r="E38" s="6">
        <f t="shared" si="8"/>
        <v>2.5</v>
      </c>
      <c r="F38" s="6">
        <f t="shared" si="9"/>
        <v>0.2</v>
      </c>
      <c r="G38" s="6">
        <f t="shared" si="10"/>
        <v>1</v>
      </c>
      <c r="H38" s="6">
        <f t="shared" si="11"/>
        <v>1.5</v>
      </c>
      <c r="I38" s="6">
        <f t="shared" si="12"/>
        <v>0.6</v>
      </c>
      <c r="J38" s="12"/>
      <c r="K38" s="1"/>
      <c r="L38" s="1"/>
    </row>
    <row r="39" spans="1:12" ht="14.25">
      <c r="A39" s="5" t="s">
        <v>109</v>
      </c>
      <c r="B39" s="6">
        <v>100</v>
      </c>
      <c r="C39" s="6">
        <f t="shared" si="7"/>
        <v>20</v>
      </c>
      <c r="D39" s="6">
        <f>B39*H7/100</f>
        <v>3.8844</v>
      </c>
      <c r="E39" s="6">
        <f t="shared" si="8"/>
        <v>2.5</v>
      </c>
      <c r="F39" s="6">
        <f t="shared" si="9"/>
        <v>0.2</v>
      </c>
      <c r="G39" s="6">
        <f t="shared" si="10"/>
        <v>1</v>
      </c>
      <c r="H39" s="6">
        <f t="shared" si="11"/>
        <v>1.5</v>
      </c>
      <c r="I39" s="6">
        <f t="shared" si="12"/>
        <v>0.6</v>
      </c>
      <c r="J39" s="12"/>
      <c r="K39" s="1"/>
      <c r="L39" s="1"/>
    </row>
    <row r="40" spans="1:12" ht="14.25">
      <c r="A40" s="5" t="s">
        <v>110</v>
      </c>
      <c r="B40" s="6">
        <v>100</v>
      </c>
      <c r="C40" s="6">
        <f t="shared" si="7"/>
        <v>20</v>
      </c>
      <c r="D40" s="6">
        <f>B40*H7/100</f>
        <v>3.8844</v>
      </c>
      <c r="E40" s="6">
        <f t="shared" si="8"/>
        <v>2.5</v>
      </c>
      <c r="F40" s="6">
        <f t="shared" si="9"/>
        <v>0.2</v>
      </c>
      <c r="G40" s="6">
        <f t="shared" si="10"/>
        <v>1</v>
      </c>
      <c r="H40" s="6">
        <f t="shared" si="11"/>
        <v>1.5</v>
      </c>
      <c r="I40" s="6">
        <f t="shared" si="12"/>
        <v>0.6</v>
      </c>
      <c r="J40" s="12"/>
      <c r="K40" s="1"/>
      <c r="L40" s="1"/>
    </row>
    <row r="41" spans="1:12" ht="14.25">
      <c r="A41" s="5" t="s">
        <v>111</v>
      </c>
      <c r="B41" s="6">
        <v>100</v>
      </c>
      <c r="C41" s="6">
        <f t="shared" si="7"/>
        <v>20</v>
      </c>
      <c r="D41" s="6">
        <f>B41*H7/100</f>
        <v>3.8844</v>
      </c>
      <c r="E41" s="6">
        <f t="shared" si="8"/>
        <v>2.5</v>
      </c>
      <c r="F41" s="6">
        <f t="shared" si="9"/>
        <v>0.2</v>
      </c>
      <c r="G41" s="6">
        <f t="shared" si="10"/>
        <v>1</v>
      </c>
      <c r="H41" s="6">
        <f t="shared" si="11"/>
        <v>1.5</v>
      </c>
      <c r="I41" s="6">
        <f t="shared" si="12"/>
        <v>0.6</v>
      </c>
      <c r="J41" s="12"/>
      <c r="K41" s="1"/>
      <c r="L41" s="1"/>
    </row>
    <row r="42" spans="1:12" ht="14.25">
      <c r="A42" s="94" t="s">
        <v>44</v>
      </c>
      <c r="B42" s="95">
        <f aca="true" t="shared" si="13" ref="B42:J42">SUM(B30:B41)</f>
        <v>1200</v>
      </c>
      <c r="C42" s="95">
        <f t="shared" si="13"/>
        <v>240</v>
      </c>
      <c r="D42" s="95">
        <f t="shared" si="13"/>
        <v>46.6128</v>
      </c>
      <c r="E42" s="95">
        <f t="shared" si="13"/>
        <v>30</v>
      </c>
      <c r="F42" s="95">
        <f t="shared" si="13"/>
        <v>2.4</v>
      </c>
      <c r="G42" s="95">
        <f t="shared" si="13"/>
        <v>12</v>
      </c>
      <c r="H42" s="95">
        <f t="shared" si="13"/>
        <v>18</v>
      </c>
      <c r="I42" s="95">
        <f t="shared" si="13"/>
        <v>7.199999999999998</v>
      </c>
      <c r="J42" s="95">
        <f t="shared" si="13"/>
        <v>0</v>
      </c>
      <c r="K42" s="1"/>
      <c r="L42" s="1"/>
    </row>
    <row r="43" spans="1:12" ht="14.25">
      <c r="A43" s="4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</row>
    <row r="44" spans="1:12" ht="57.75">
      <c r="A44" s="99" t="s">
        <v>10</v>
      </c>
      <c r="B44" s="100" t="s">
        <v>11</v>
      </c>
      <c r="C44" s="100" t="s">
        <v>12</v>
      </c>
      <c r="D44" s="100" t="s">
        <v>174</v>
      </c>
      <c r="E44" s="100" t="s">
        <v>13</v>
      </c>
      <c r="F44" s="100" t="s">
        <v>14</v>
      </c>
      <c r="G44" s="100" t="s">
        <v>166</v>
      </c>
      <c r="H44" s="100" t="s">
        <v>167</v>
      </c>
      <c r="I44" s="100" t="s">
        <v>15</v>
      </c>
      <c r="J44" s="101" t="s">
        <v>171</v>
      </c>
      <c r="K44" s="1"/>
      <c r="L44" s="1"/>
    </row>
    <row r="45" spans="1:12" ht="14.25">
      <c r="A45" s="5" t="s">
        <v>112</v>
      </c>
      <c r="B45" s="6">
        <v>100</v>
      </c>
      <c r="C45" s="6">
        <f aca="true" t="shared" si="14" ref="C45:C56">B45*0.2</f>
        <v>20</v>
      </c>
      <c r="D45" s="6">
        <f>B45*H8/100</f>
        <v>5.040000000000001</v>
      </c>
      <c r="E45" s="6">
        <f aca="true" t="shared" si="15" ref="E45:E56">B45*0.025</f>
        <v>2.5</v>
      </c>
      <c r="F45" s="6">
        <f aca="true" t="shared" si="16" ref="F45:F56">B45*0.002</f>
        <v>0.2</v>
      </c>
      <c r="G45" s="6">
        <f aca="true" t="shared" si="17" ref="G45:G56">B45*0.01</f>
        <v>1</v>
      </c>
      <c r="H45" s="6">
        <f aca="true" t="shared" si="18" ref="H45:H56">B45*0.015</f>
        <v>1.5</v>
      </c>
      <c r="I45" s="6">
        <f aca="true" t="shared" si="19" ref="I45:I56">B45*0.006</f>
        <v>0.6</v>
      </c>
      <c r="J45" s="1"/>
      <c r="K45" s="1"/>
      <c r="L45" s="1"/>
    </row>
    <row r="46" spans="1:12" ht="14.25">
      <c r="A46" s="5" t="s">
        <v>113</v>
      </c>
      <c r="B46" s="6">
        <v>100</v>
      </c>
      <c r="C46" s="6">
        <f t="shared" si="14"/>
        <v>20</v>
      </c>
      <c r="D46" s="6">
        <f>B46*H8/100</f>
        <v>5.040000000000001</v>
      </c>
      <c r="E46" s="6">
        <f t="shared" si="15"/>
        <v>2.5</v>
      </c>
      <c r="F46" s="6">
        <f t="shared" si="16"/>
        <v>0.2</v>
      </c>
      <c r="G46" s="6">
        <f t="shared" si="17"/>
        <v>1</v>
      </c>
      <c r="H46" s="6">
        <f t="shared" si="18"/>
        <v>1.5</v>
      </c>
      <c r="I46" s="6">
        <f t="shared" si="19"/>
        <v>0.6</v>
      </c>
      <c r="J46" s="1"/>
      <c r="K46" s="1"/>
      <c r="L46" s="1"/>
    </row>
    <row r="47" spans="1:12" ht="14.25">
      <c r="A47" s="5" t="s">
        <v>114</v>
      </c>
      <c r="B47" s="6">
        <v>100</v>
      </c>
      <c r="C47" s="6">
        <f t="shared" si="14"/>
        <v>20</v>
      </c>
      <c r="D47" s="6">
        <f>B47*H8/100</f>
        <v>5.040000000000001</v>
      </c>
      <c r="E47" s="6">
        <f t="shared" si="15"/>
        <v>2.5</v>
      </c>
      <c r="F47" s="6">
        <f t="shared" si="16"/>
        <v>0.2</v>
      </c>
      <c r="G47" s="6">
        <f t="shared" si="17"/>
        <v>1</v>
      </c>
      <c r="H47" s="6">
        <f t="shared" si="18"/>
        <v>1.5</v>
      </c>
      <c r="I47" s="6">
        <f t="shared" si="19"/>
        <v>0.6</v>
      </c>
      <c r="J47" s="1"/>
      <c r="K47" s="1"/>
      <c r="L47" s="1"/>
    </row>
    <row r="48" spans="1:12" ht="14.25">
      <c r="A48" s="5" t="s">
        <v>115</v>
      </c>
      <c r="B48" s="6">
        <v>100</v>
      </c>
      <c r="C48" s="6">
        <f t="shared" si="14"/>
        <v>20</v>
      </c>
      <c r="D48" s="6">
        <f>B48*H8/100</f>
        <v>5.040000000000001</v>
      </c>
      <c r="E48" s="6">
        <f t="shared" si="15"/>
        <v>2.5</v>
      </c>
      <c r="F48" s="6">
        <f t="shared" si="16"/>
        <v>0.2</v>
      </c>
      <c r="G48" s="6">
        <f t="shared" si="17"/>
        <v>1</v>
      </c>
      <c r="H48" s="6">
        <f t="shared" si="18"/>
        <v>1.5</v>
      </c>
      <c r="I48" s="6">
        <f t="shared" si="19"/>
        <v>0.6</v>
      </c>
      <c r="J48" s="1"/>
      <c r="K48" s="1"/>
      <c r="L48" s="1"/>
    </row>
    <row r="49" spans="1:12" ht="14.25">
      <c r="A49" s="5" t="s">
        <v>116</v>
      </c>
      <c r="B49" s="6">
        <v>100</v>
      </c>
      <c r="C49" s="6">
        <f t="shared" si="14"/>
        <v>20</v>
      </c>
      <c r="D49" s="6">
        <f>B49*H8/100</f>
        <v>5.040000000000001</v>
      </c>
      <c r="E49" s="6">
        <f t="shared" si="15"/>
        <v>2.5</v>
      </c>
      <c r="F49" s="6">
        <f t="shared" si="16"/>
        <v>0.2</v>
      </c>
      <c r="G49" s="6">
        <f t="shared" si="17"/>
        <v>1</v>
      </c>
      <c r="H49" s="6">
        <f t="shared" si="18"/>
        <v>1.5</v>
      </c>
      <c r="I49" s="6">
        <f t="shared" si="19"/>
        <v>0.6</v>
      </c>
      <c r="J49" s="1"/>
      <c r="K49" s="1"/>
      <c r="L49" s="1"/>
    </row>
    <row r="50" spans="1:12" ht="14.25">
      <c r="A50" s="5" t="s">
        <v>117</v>
      </c>
      <c r="B50" s="6">
        <v>100</v>
      </c>
      <c r="C50" s="6">
        <f t="shared" si="14"/>
        <v>20</v>
      </c>
      <c r="D50" s="6">
        <f>B50*H8/100</f>
        <v>5.040000000000001</v>
      </c>
      <c r="E50" s="6">
        <f t="shared" si="15"/>
        <v>2.5</v>
      </c>
      <c r="F50" s="6">
        <f t="shared" si="16"/>
        <v>0.2</v>
      </c>
      <c r="G50" s="6">
        <f t="shared" si="17"/>
        <v>1</v>
      </c>
      <c r="H50" s="6">
        <f t="shared" si="18"/>
        <v>1.5</v>
      </c>
      <c r="I50" s="6">
        <f t="shared" si="19"/>
        <v>0.6</v>
      </c>
      <c r="J50" s="1"/>
      <c r="K50" s="1"/>
      <c r="L50" s="1"/>
    </row>
    <row r="51" spans="1:12" ht="14.25">
      <c r="A51" s="5" t="s">
        <v>118</v>
      </c>
      <c r="B51" s="6">
        <v>100</v>
      </c>
      <c r="C51" s="6">
        <f t="shared" si="14"/>
        <v>20</v>
      </c>
      <c r="D51" s="6">
        <f>B51*H8/100</f>
        <v>5.040000000000001</v>
      </c>
      <c r="E51" s="6">
        <f t="shared" si="15"/>
        <v>2.5</v>
      </c>
      <c r="F51" s="6">
        <f t="shared" si="16"/>
        <v>0.2</v>
      </c>
      <c r="G51" s="6">
        <f t="shared" si="17"/>
        <v>1</v>
      </c>
      <c r="H51" s="6">
        <f t="shared" si="18"/>
        <v>1.5</v>
      </c>
      <c r="I51" s="6">
        <f t="shared" si="19"/>
        <v>0.6</v>
      </c>
      <c r="J51" s="1"/>
      <c r="K51" s="1"/>
      <c r="L51" s="1"/>
    </row>
    <row r="52" spans="1:12" ht="14.25">
      <c r="A52" s="5" t="s">
        <v>119</v>
      </c>
      <c r="B52" s="6">
        <v>100</v>
      </c>
      <c r="C52" s="6">
        <f t="shared" si="14"/>
        <v>20</v>
      </c>
      <c r="D52" s="6">
        <f>B52*H8/100</f>
        <v>5.040000000000001</v>
      </c>
      <c r="E52" s="6">
        <f t="shared" si="15"/>
        <v>2.5</v>
      </c>
      <c r="F52" s="6">
        <f t="shared" si="16"/>
        <v>0.2</v>
      </c>
      <c r="G52" s="6">
        <f t="shared" si="17"/>
        <v>1</v>
      </c>
      <c r="H52" s="6">
        <f t="shared" si="18"/>
        <v>1.5</v>
      </c>
      <c r="I52" s="6">
        <f t="shared" si="19"/>
        <v>0.6</v>
      </c>
      <c r="J52" s="1"/>
      <c r="K52" s="1"/>
      <c r="L52" s="1"/>
    </row>
    <row r="53" spans="1:12" ht="14.25">
      <c r="A53" s="5" t="s">
        <v>120</v>
      </c>
      <c r="B53" s="6">
        <v>100</v>
      </c>
      <c r="C53" s="6">
        <f t="shared" si="14"/>
        <v>20</v>
      </c>
      <c r="D53" s="6">
        <f>B53*H8/100</f>
        <v>5.040000000000001</v>
      </c>
      <c r="E53" s="6">
        <f t="shared" si="15"/>
        <v>2.5</v>
      </c>
      <c r="F53" s="6">
        <f t="shared" si="16"/>
        <v>0.2</v>
      </c>
      <c r="G53" s="6">
        <f t="shared" si="17"/>
        <v>1</v>
      </c>
      <c r="H53" s="6">
        <f t="shared" si="18"/>
        <v>1.5</v>
      </c>
      <c r="I53" s="6">
        <f t="shared" si="19"/>
        <v>0.6</v>
      </c>
      <c r="J53" s="1"/>
      <c r="K53" s="1"/>
      <c r="L53" s="1"/>
    </row>
    <row r="54" spans="1:12" ht="14.25">
      <c r="A54" s="5" t="s">
        <v>121</v>
      </c>
      <c r="B54" s="6">
        <v>100</v>
      </c>
      <c r="C54" s="6">
        <f t="shared" si="14"/>
        <v>20</v>
      </c>
      <c r="D54" s="6">
        <f>B54*H8/100</f>
        <v>5.040000000000001</v>
      </c>
      <c r="E54" s="6">
        <f t="shared" si="15"/>
        <v>2.5</v>
      </c>
      <c r="F54" s="6">
        <f t="shared" si="16"/>
        <v>0.2</v>
      </c>
      <c r="G54" s="6">
        <f t="shared" si="17"/>
        <v>1</v>
      </c>
      <c r="H54" s="6">
        <f t="shared" si="18"/>
        <v>1.5</v>
      </c>
      <c r="I54" s="6">
        <f t="shared" si="19"/>
        <v>0.6</v>
      </c>
      <c r="J54" s="1"/>
      <c r="K54" s="1"/>
      <c r="L54" s="1"/>
    </row>
    <row r="55" spans="1:12" ht="14.25">
      <c r="A55" s="5" t="s">
        <v>122</v>
      </c>
      <c r="B55" s="6">
        <v>100</v>
      </c>
      <c r="C55" s="6">
        <f t="shared" si="14"/>
        <v>20</v>
      </c>
      <c r="D55" s="6">
        <f>B55*H8/100</f>
        <v>5.040000000000001</v>
      </c>
      <c r="E55" s="6">
        <f t="shared" si="15"/>
        <v>2.5</v>
      </c>
      <c r="F55" s="6">
        <f t="shared" si="16"/>
        <v>0.2</v>
      </c>
      <c r="G55" s="6">
        <f t="shared" si="17"/>
        <v>1</v>
      </c>
      <c r="H55" s="6">
        <f t="shared" si="18"/>
        <v>1.5</v>
      </c>
      <c r="I55" s="6">
        <f t="shared" si="19"/>
        <v>0.6</v>
      </c>
      <c r="J55" s="1"/>
      <c r="K55" s="1"/>
      <c r="L55" s="1"/>
    </row>
    <row r="56" spans="1:12" ht="14.25">
      <c r="A56" s="5" t="s">
        <v>123</v>
      </c>
      <c r="B56" s="6">
        <v>100</v>
      </c>
      <c r="C56" s="6">
        <f t="shared" si="14"/>
        <v>20</v>
      </c>
      <c r="D56" s="6">
        <f>B56*H8/100</f>
        <v>5.040000000000001</v>
      </c>
      <c r="E56" s="6">
        <f t="shared" si="15"/>
        <v>2.5</v>
      </c>
      <c r="F56" s="6">
        <f t="shared" si="16"/>
        <v>0.2</v>
      </c>
      <c r="G56" s="6">
        <f t="shared" si="17"/>
        <v>1</v>
      </c>
      <c r="H56" s="6">
        <f t="shared" si="18"/>
        <v>1.5</v>
      </c>
      <c r="I56" s="6">
        <f t="shared" si="19"/>
        <v>0.6</v>
      </c>
      <c r="J56" s="1"/>
      <c r="K56" s="1"/>
      <c r="L56" s="1"/>
    </row>
    <row r="57" spans="1:12" ht="14.25">
      <c r="A57" s="94" t="s">
        <v>44</v>
      </c>
      <c r="B57" s="95">
        <f aca="true" t="shared" si="20" ref="B57:J57">SUM(B45:B56)</f>
        <v>1200</v>
      </c>
      <c r="C57" s="95">
        <f t="shared" si="20"/>
        <v>240</v>
      </c>
      <c r="D57" s="95">
        <f t="shared" si="20"/>
        <v>60.48</v>
      </c>
      <c r="E57" s="95">
        <f t="shared" si="20"/>
        <v>30</v>
      </c>
      <c r="F57" s="95">
        <f t="shared" si="20"/>
        <v>2.4</v>
      </c>
      <c r="G57" s="95">
        <f t="shared" si="20"/>
        <v>12</v>
      </c>
      <c r="H57" s="95">
        <f t="shared" si="20"/>
        <v>18</v>
      </c>
      <c r="I57" s="95">
        <f t="shared" si="20"/>
        <v>7.199999999999998</v>
      </c>
      <c r="J57" s="95">
        <f t="shared" si="20"/>
        <v>0</v>
      </c>
      <c r="K57" s="1"/>
      <c r="L57" s="1"/>
    </row>
    <row r="58" spans="1:12" ht="14.25">
      <c r="A58" s="4"/>
      <c r="B58" s="4"/>
      <c r="C58" s="4"/>
      <c r="D58" s="4"/>
      <c r="E58" s="4"/>
      <c r="F58" s="4"/>
      <c r="G58" s="4"/>
      <c r="H58" s="4"/>
      <c r="I58" s="1"/>
      <c r="J58" s="1"/>
      <c r="K58" s="1"/>
      <c r="L58" s="1"/>
    </row>
    <row r="59" spans="1:12" ht="57.75">
      <c r="A59" s="96" t="s">
        <v>10</v>
      </c>
      <c r="B59" s="97" t="s">
        <v>11</v>
      </c>
      <c r="C59" s="97" t="s">
        <v>12</v>
      </c>
      <c r="D59" s="97" t="s">
        <v>175</v>
      </c>
      <c r="E59" s="97" t="s">
        <v>13</v>
      </c>
      <c r="F59" s="97" t="s">
        <v>14</v>
      </c>
      <c r="G59" s="97" t="s">
        <v>166</v>
      </c>
      <c r="H59" s="97" t="s">
        <v>167</v>
      </c>
      <c r="I59" s="97" t="s">
        <v>15</v>
      </c>
      <c r="J59" s="98" t="s">
        <v>171</v>
      </c>
      <c r="K59" s="1"/>
      <c r="L59" s="1"/>
    </row>
    <row r="60" spans="1:12" ht="14.25">
      <c r="A60" s="5" t="s">
        <v>124</v>
      </c>
      <c r="B60" s="6">
        <v>100</v>
      </c>
      <c r="C60" s="6">
        <f aca="true" t="shared" si="21" ref="C60:C71">B60*0.2</f>
        <v>20</v>
      </c>
      <c r="D60" s="6">
        <f>B60*H9/100</f>
        <v>4.53</v>
      </c>
      <c r="E60" s="6">
        <f aca="true" t="shared" si="22" ref="E60:E71">B60*0.025</f>
        <v>2.5</v>
      </c>
      <c r="F60" s="6">
        <f aca="true" t="shared" si="23" ref="F60:F71">B60*0.002</f>
        <v>0.2</v>
      </c>
      <c r="G60" s="6">
        <f aca="true" t="shared" si="24" ref="G60:G71">B60*0.01</f>
        <v>1</v>
      </c>
      <c r="H60" s="6">
        <f aca="true" t="shared" si="25" ref="H60:H71">B60*0.015</f>
        <v>1.5</v>
      </c>
      <c r="I60" s="6">
        <f aca="true" t="shared" si="26" ref="I60:I71">B60*0.006</f>
        <v>0.6</v>
      </c>
      <c r="J60" s="1"/>
      <c r="K60" s="1"/>
      <c r="L60" s="1"/>
    </row>
    <row r="61" spans="1:12" ht="14.25">
      <c r="A61" s="5" t="s">
        <v>125</v>
      </c>
      <c r="B61" s="6">
        <v>100</v>
      </c>
      <c r="C61" s="6">
        <f t="shared" si="21"/>
        <v>20</v>
      </c>
      <c r="D61" s="6">
        <f>B61*H9/100</f>
        <v>4.53</v>
      </c>
      <c r="E61" s="6">
        <f t="shared" si="22"/>
        <v>2.5</v>
      </c>
      <c r="F61" s="6">
        <f t="shared" si="23"/>
        <v>0.2</v>
      </c>
      <c r="G61" s="6">
        <f t="shared" si="24"/>
        <v>1</v>
      </c>
      <c r="H61" s="6">
        <f t="shared" si="25"/>
        <v>1.5</v>
      </c>
      <c r="I61" s="6">
        <f t="shared" si="26"/>
        <v>0.6</v>
      </c>
      <c r="J61" s="1"/>
      <c r="K61" s="1"/>
      <c r="L61" s="1"/>
    </row>
    <row r="62" spans="1:12" ht="14.25">
      <c r="A62" s="5" t="s">
        <v>126</v>
      </c>
      <c r="B62" s="6">
        <v>100</v>
      </c>
      <c r="C62" s="6">
        <f t="shared" si="21"/>
        <v>20</v>
      </c>
      <c r="D62" s="6">
        <f>B62*H9/100</f>
        <v>4.53</v>
      </c>
      <c r="E62" s="6">
        <f t="shared" si="22"/>
        <v>2.5</v>
      </c>
      <c r="F62" s="6">
        <f t="shared" si="23"/>
        <v>0.2</v>
      </c>
      <c r="G62" s="6">
        <f t="shared" si="24"/>
        <v>1</v>
      </c>
      <c r="H62" s="6">
        <f t="shared" si="25"/>
        <v>1.5</v>
      </c>
      <c r="I62" s="6">
        <f t="shared" si="26"/>
        <v>0.6</v>
      </c>
      <c r="J62" s="1"/>
      <c r="K62" s="1"/>
      <c r="L62" s="1"/>
    </row>
    <row r="63" spans="1:12" ht="14.25">
      <c r="A63" s="5" t="s">
        <v>127</v>
      </c>
      <c r="B63" s="6">
        <v>100</v>
      </c>
      <c r="C63" s="6">
        <f t="shared" si="21"/>
        <v>20</v>
      </c>
      <c r="D63" s="6">
        <f>B63*H9/100</f>
        <v>4.53</v>
      </c>
      <c r="E63" s="6">
        <f t="shared" si="22"/>
        <v>2.5</v>
      </c>
      <c r="F63" s="6">
        <f t="shared" si="23"/>
        <v>0.2</v>
      </c>
      <c r="G63" s="6">
        <f t="shared" si="24"/>
        <v>1</v>
      </c>
      <c r="H63" s="6">
        <f t="shared" si="25"/>
        <v>1.5</v>
      </c>
      <c r="I63" s="6">
        <f t="shared" si="26"/>
        <v>0.6</v>
      </c>
      <c r="J63" s="1"/>
      <c r="K63" s="1"/>
      <c r="L63" s="1"/>
    </row>
    <row r="64" spans="1:12" ht="14.25">
      <c r="A64" s="5" t="s">
        <v>128</v>
      </c>
      <c r="B64" s="6">
        <v>100</v>
      </c>
      <c r="C64" s="6">
        <f t="shared" si="21"/>
        <v>20</v>
      </c>
      <c r="D64" s="6">
        <f>B64*H9/100</f>
        <v>4.53</v>
      </c>
      <c r="E64" s="6">
        <f t="shared" si="22"/>
        <v>2.5</v>
      </c>
      <c r="F64" s="6">
        <f t="shared" si="23"/>
        <v>0.2</v>
      </c>
      <c r="G64" s="6">
        <f t="shared" si="24"/>
        <v>1</v>
      </c>
      <c r="H64" s="6">
        <f t="shared" si="25"/>
        <v>1.5</v>
      </c>
      <c r="I64" s="6">
        <f t="shared" si="26"/>
        <v>0.6</v>
      </c>
      <c r="J64" s="1"/>
      <c r="K64" s="1"/>
      <c r="L64" s="1"/>
    </row>
    <row r="65" spans="1:12" ht="14.25">
      <c r="A65" s="5" t="s">
        <v>129</v>
      </c>
      <c r="B65" s="6">
        <v>100</v>
      </c>
      <c r="C65" s="6">
        <f t="shared" si="21"/>
        <v>20</v>
      </c>
      <c r="D65" s="6">
        <f>B65*H9/100</f>
        <v>4.53</v>
      </c>
      <c r="E65" s="6">
        <f t="shared" si="22"/>
        <v>2.5</v>
      </c>
      <c r="F65" s="6">
        <f t="shared" si="23"/>
        <v>0.2</v>
      </c>
      <c r="G65" s="6">
        <f t="shared" si="24"/>
        <v>1</v>
      </c>
      <c r="H65" s="6">
        <f t="shared" si="25"/>
        <v>1.5</v>
      </c>
      <c r="I65" s="6">
        <f t="shared" si="26"/>
        <v>0.6</v>
      </c>
      <c r="J65" s="1"/>
      <c r="K65" s="1"/>
      <c r="L65" s="1"/>
    </row>
    <row r="66" spans="1:12" ht="14.25">
      <c r="A66" s="5" t="s">
        <v>130</v>
      </c>
      <c r="B66" s="6">
        <v>100</v>
      </c>
      <c r="C66" s="6">
        <f t="shared" si="21"/>
        <v>20</v>
      </c>
      <c r="D66" s="6">
        <f>B66*H9/100</f>
        <v>4.53</v>
      </c>
      <c r="E66" s="6">
        <f t="shared" si="22"/>
        <v>2.5</v>
      </c>
      <c r="F66" s="6">
        <f t="shared" si="23"/>
        <v>0.2</v>
      </c>
      <c r="G66" s="6">
        <f t="shared" si="24"/>
        <v>1</v>
      </c>
      <c r="H66" s="6">
        <f t="shared" si="25"/>
        <v>1.5</v>
      </c>
      <c r="I66" s="6">
        <f t="shared" si="26"/>
        <v>0.6</v>
      </c>
      <c r="J66" s="1"/>
      <c r="K66" s="1"/>
      <c r="L66" s="1"/>
    </row>
    <row r="67" spans="1:12" ht="14.25">
      <c r="A67" s="5" t="s">
        <v>131</v>
      </c>
      <c r="B67" s="6">
        <v>100</v>
      </c>
      <c r="C67" s="6">
        <f t="shared" si="21"/>
        <v>20</v>
      </c>
      <c r="D67" s="6">
        <f>B67*H9/100</f>
        <v>4.53</v>
      </c>
      <c r="E67" s="6">
        <f t="shared" si="22"/>
        <v>2.5</v>
      </c>
      <c r="F67" s="6">
        <f t="shared" si="23"/>
        <v>0.2</v>
      </c>
      <c r="G67" s="6">
        <f t="shared" si="24"/>
        <v>1</v>
      </c>
      <c r="H67" s="6">
        <f t="shared" si="25"/>
        <v>1.5</v>
      </c>
      <c r="I67" s="6">
        <f t="shared" si="26"/>
        <v>0.6</v>
      </c>
      <c r="J67" s="1"/>
      <c r="K67" s="1"/>
      <c r="L67" s="1"/>
    </row>
    <row r="68" spans="1:12" ht="14.25">
      <c r="A68" s="5" t="s">
        <v>132</v>
      </c>
      <c r="B68" s="6">
        <v>100</v>
      </c>
      <c r="C68" s="6">
        <f t="shared" si="21"/>
        <v>20</v>
      </c>
      <c r="D68" s="6">
        <f>B68*H9/100</f>
        <v>4.53</v>
      </c>
      <c r="E68" s="6">
        <f t="shared" si="22"/>
        <v>2.5</v>
      </c>
      <c r="F68" s="6">
        <f t="shared" si="23"/>
        <v>0.2</v>
      </c>
      <c r="G68" s="6">
        <f t="shared" si="24"/>
        <v>1</v>
      </c>
      <c r="H68" s="6">
        <f t="shared" si="25"/>
        <v>1.5</v>
      </c>
      <c r="I68" s="6">
        <f t="shared" si="26"/>
        <v>0.6</v>
      </c>
      <c r="J68" s="1"/>
      <c r="K68" s="1"/>
      <c r="L68" s="1"/>
    </row>
    <row r="69" spans="1:12" ht="14.25">
      <c r="A69" s="5" t="s">
        <v>133</v>
      </c>
      <c r="B69" s="6">
        <v>100</v>
      </c>
      <c r="C69" s="6">
        <f t="shared" si="21"/>
        <v>20</v>
      </c>
      <c r="D69" s="6">
        <f>B69*H9/100</f>
        <v>4.53</v>
      </c>
      <c r="E69" s="6">
        <f t="shared" si="22"/>
        <v>2.5</v>
      </c>
      <c r="F69" s="6">
        <f t="shared" si="23"/>
        <v>0.2</v>
      </c>
      <c r="G69" s="6">
        <f t="shared" si="24"/>
        <v>1</v>
      </c>
      <c r="H69" s="6">
        <f t="shared" si="25"/>
        <v>1.5</v>
      </c>
      <c r="I69" s="6">
        <f t="shared" si="26"/>
        <v>0.6</v>
      </c>
      <c r="J69" s="1"/>
      <c r="K69" s="1"/>
      <c r="L69" s="1"/>
    </row>
    <row r="70" spans="1:12" ht="14.25">
      <c r="A70" s="5" t="s">
        <v>134</v>
      </c>
      <c r="B70" s="6">
        <v>100</v>
      </c>
      <c r="C70" s="6">
        <f t="shared" si="21"/>
        <v>20</v>
      </c>
      <c r="D70" s="6">
        <f>B70*H9/100</f>
        <v>4.53</v>
      </c>
      <c r="E70" s="6">
        <f t="shared" si="22"/>
        <v>2.5</v>
      </c>
      <c r="F70" s="6">
        <f t="shared" si="23"/>
        <v>0.2</v>
      </c>
      <c r="G70" s="6">
        <f t="shared" si="24"/>
        <v>1</v>
      </c>
      <c r="H70" s="6">
        <f t="shared" si="25"/>
        <v>1.5</v>
      </c>
      <c r="I70" s="6">
        <f t="shared" si="26"/>
        <v>0.6</v>
      </c>
      <c r="J70" s="1"/>
      <c r="K70" s="1"/>
      <c r="L70" s="1"/>
    </row>
    <row r="71" spans="1:12" ht="14.25">
      <c r="A71" s="5" t="s">
        <v>135</v>
      </c>
      <c r="B71" s="6">
        <v>100</v>
      </c>
      <c r="C71" s="6">
        <f t="shared" si="21"/>
        <v>20</v>
      </c>
      <c r="D71" s="6">
        <f>B71*H9/100</f>
        <v>4.53</v>
      </c>
      <c r="E71" s="6">
        <f t="shared" si="22"/>
        <v>2.5</v>
      </c>
      <c r="F71" s="6">
        <f t="shared" si="23"/>
        <v>0.2</v>
      </c>
      <c r="G71" s="6">
        <f t="shared" si="24"/>
        <v>1</v>
      </c>
      <c r="H71" s="6">
        <f t="shared" si="25"/>
        <v>1.5</v>
      </c>
      <c r="I71" s="6">
        <f t="shared" si="26"/>
        <v>0.6</v>
      </c>
      <c r="J71" s="1"/>
      <c r="K71" s="1"/>
      <c r="L71" s="1"/>
    </row>
    <row r="72" spans="1:12" ht="14.25">
      <c r="A72" s="94" t="s">
        <v>44</v>
      </c>
      <c r="B72" s="95">
        <f aca="true" t="shared" si="27" ref="B72:J72">SUM(B60:B71)</f>
        <v>1200</v>
      </c>
      <c r="C72" s="95">
        <f t="shared" si="27"/>
        <v>240</v>
      </c>
      <c r="D72" s="95">
        <f t="shared" si="27"/>
        <v>54.36000000000001</v>
      </c>
      <c r="E72" s="95">
        <f t="shared" si="27"/>
        <v>30</v>
      </c>
      <c r="F72" s="95">
        <f t="shared" si="27"/>
        <v>2.4</v>
      </c>
      <c r="G72" s="95">
        <f t="shared" si="27"/>
        <v>12</v>
      </c>
      <c r="H72" s="95">
        <f t="shared" si="27"/>
        <v>18</v>
      </c>
      <c r="I72" s="95">
        <f t="shared" si="27"/>
        <v>7.199999999999998</v>
      </c>
      <c r="J72" s="95">
        <f t="shared" si="27"/>
        <v>0</v>
      </c>
      <c r="K72" s="1"/>
      <c r="L72" s="1"/>
    </row>
    <row r="73" spans="1:12" ht="14.25">
      <c r="A73" s="4"/>
      <c r="B73" s="4"/>
      <c r="C73" s="4"/>
      <c r="D73" s="4"/>
      <c r="E73" s="4"/>
      <c r="F73" s="4"/>
      <c r="G73" s="4"/>
      <c r="H73" s="4"/>
      <c r="I73" s="1"/>
      <c r="J73" s="1"/>
      <c r="K73" s="1"/>
      <c r="L73" s="1"/>
    </row>
    <row r="74" spans="1:12" ht="57.75">
      <c r="A74" s="99" t="s">
        <v>10</v>
      </c>
      <c r="B74" s="100" t="s">
        <v>11</v>
      </c>
      <c r="C74" s="100" t="s">
        <v>12</v>
      </c>
      <c r="D74" s="100" t="s">
        <v>176</v>
      </c>
      <c r="E74" s="100" t="s">
        <v>13</v>
      </c>
      <c r="F74" s="100" t="s">
        <v>14</v>
      </c>
      <c r="G74" s="100" t="s">
        <v>166</v>
      </c>
      <c r="H74" s="100" t="s">
        <v>167</v>
      </c>
      <c r="I74" s="100" t="s">
        <v>15</v>
      </c>
      <c r="J74" s="101" t="s">
        <v>171</v>
      </c>
      <c r="K74" s="1"/>
      <c r="L74" s="1"/>
    </row>
    <row r="75" spans="1:12" ht="14.25">
      <c r="A75" s="5" t="s">
        <v>136</v>
      </c>
      <c r="B75" s="6">
        <v>100</v>
      </c>
      <c r="C75" s="6">
        <f aca="true" t="shared" si="28" ref="C75:C86">B75*0.2</f>
        <v>20</v>
      </c>
      <c r="D75" s="6">
        <f>B75*H10/100</f>
        <v>5.07</v>
      </c>
      <c r="E75" s="6">
        <f aca="true" t="shared" si="29" ref="E75:E86">B75*0.025</f>
        <v>2.5</v>
      </c>
      <c r="F75" s="6">
        <f aca="true" t="shared" si="30" ref="F75:F86">B75*0.002</f>
        <v>0.2</v>
      </c>
      <c r="G75" s="6">
        <f aca="true" t="shared" si="31" ref="G75:G86">B75*0.01</f>
        <v>1</v>
      </c>
      <c r="H75" s="6">
        <f aca="true" t="shared" si="32" ref="H75:H86">B75*0.015</f>
        <v>1.5</v>
      </c>
      <c r="I75" s="6">
        <f aca="true" t="shared" si="33" ref="I75:I86">B75*0.006</f>
        <v>0.6</v>
      </c>
      <c r="J75" s="1"/>
      <c r="K75" s="1"/>
      <c r="L75" s="1"/>
    </row>
    <row r="76" spans="1:12" ht="14.25">
      <c r="A76" s="5" t="s">
        <v>137</v>
      </c>
      <c r="B76" s="6">
        <v>100</v>
      </c>
      <c r="C76" s="6">
        <f t="shared" si="28"/>
        <v>20</v>
      </c>
      <c r="D76" s="6">
        <f>B76*H10/100</f>
        <v>5.07</v>
      </c>
      <c r="E76" s="6">
        <f t="shared" si="29"/>
        <v>2.5</v>
      </c>
      <c r="F76" s="6">
        <f t="shared" si="30"/>
        <v>0.2</v>
      </c>
      <c r="G76" s="6">
        <f t="shared" si="31"/>
        <v>1</v>
      </c>
      <c r="H76" s="6">
        <f t="shared" si="32"/>
        <v>1.5</v>
      </c>
      <c r="I76" s="6">
        <f t="shared" si="33"/>
        <v>0.6</v>
      </c>
      <c r="J76" s="1"/>
      <c r="K76" s="1"/>
      <c r="L76" s="1"/>
    </row>
    <row r="77" spans="1:12" ht="14.25">
      <c r="A77" s="5" t="s">
        <v>138</v>
      </c>
      <c r="B77" s="6">
        <v>100</v>
      </c>
      <c r="C77" s="6">
        <f t="shared" si="28"/>
        <v>20</v>
      </c>
      <c r="D77" s="6">
        <f>B77*H10/100</f>
        <v>5.07</v>
      </c>
      <c r="E77" s="6">
        <f t="shared" si="29"/>
        <v>2.5</v>
      </c>
      <c r="F77" s="6">
        <f t="shared" si="30"/>
        <v>0.2</v>
      </c>
      <c r="G77" s="6">
        <f t="shared" si="31"/>
        <v>1</v>
      </c>
      <c r="H77" s="6">
        <f t="shared" si="32"/>
        <v>1.5</v>
      </c>
      <c r="I77" s="6">
        <f t="shared" si="33"/>
        <v>0.6</v>
      </c>
      <c r="J77" s="1"/>
      <c r="K77" s="1"/>
      <c r="L77" s="1"/>
    </row>
    <row r="78" spans="1:12" ht="14.25">
      <c r="A78" s="5" t="s">
        <v>139</v>
      </c>
      <c r="B78" s="6">
        <v>100</v>
      </c>
      <c r="C78" s="6">
        <f t="shared" si="28"/>
        <v>20</v>
      </c>
      <c r="D78" s="6">
        <f>B78*H10/100</f>
        <v>5.07</v>
      </c>
      <c r="E78" s="6">
        <f t="shared" si="29"/>
        <v>2.5</v>
      </c>
      <c r="F78" s="6">
        <f t="shared" si="30"/>
        <v>0.2</v>
      </c>
      <c r="G78" s="6">
        <f t="shared" si="31"/>
        <v>1</v>
      </c>
      <c r="H78" s="6">
        <f t="shared" si="32"/>
        <v>1.5</v>
      </c>
      <c r="I78" s="6">
        <f t="shared" si="33"/>
        <v>0.6</v>
      </c>
      <c r="J78" s="1"/>
      <c r="K78" s="1"/>
      <c r="L78" s="1"/>
    </row>
    <row r="79" spans="1:12" ht="14.25">
      <c r="A79" s="5" t="s">
        <v>140</v>
      </c>
      <c r="B79" s="6">
        <v>100</v>
      </c>
      <c r="C79" s="6">
        <f t="shared" si="28"/>
        <v>20</v>
      </c>
      <c r="D79" s="6">
        <f>B79*H10/100</f>
        <v>5.07</v>
      </c>
      <c r="E79" s="6">
        <f t="shared" si="29"/>
        <v>2.5</v>
      </c>
      <c r="F79" s="6">
        <f t="shared" si="30"/>
        <v>0.2</v>
      </c>
      <c r="G79" s="6">
        <f t="shared" si="31"/>
        <v>1</v>
      </c>
      <c r="H79" s="6">
        <f t="shared" si="32"/>
        <v>1.5</v>
      </c>
      <c r="I79" s="6">
        <f t="shared" si="33"/>
        <v>0.6</v>
      </c>
      <c r="J79" s="1"/>
      <c r="K79" s="1"/>
      <c r="L79" s="1"/>
    </row>
    <row r="80" spans="1:12" ht="14.25">
      <c r="A80" s="5" t="s">
        <v>141</v>
      </c>
      <c r="B80" s="6">
        <v>100</v>
      </c>
      <c r="C80" s="6">
        <f t="shared" si="28"/>
        <v>20</v>
      </c>
      <c r="D80" s="6">
        <f>B80*H10/100</f>
        <v>5.07</v>
      </c>
      <c r="E80" s="6">
        <f t="shared" si="29"/>
        <v>2.5</v>
      </c>
      <c r="F80" s="6">
        <f t="shared" si="30"/>
        <v>0.2</v>
      </c>
      <c r="G80" s="6">
        <f t="shared" si="31"/>
        <v>1</v>
      </c>
      <c r="H80" s="6">
        <f t="shared" si="32"/>
        <v>1.5</v>
      </c>
      <c r="I80" s="6">
        <f t="shared" si="33"/>
        <v>0.6</v>
      </c>
      <c r="J80" s="1"/>
      <c r="K80" s="1"/>
      <c r="L80" s="1"/>
    </row>
    <row r="81" spans="1:12" ht="14.25">
      <c r="A81" s="5" t="s">
        <v>142</v>
      </c>
      <c r="B81" s="6">
        <v>100</v>
      </c>
      <c r="C81" s="6">
        <f t="shared" si="28"/>
        <v>20</v>
      </c>
      <c r="D81" s="6">
        <f>B81*H10/100</f>
        <v>5.07</v>
      </c>
      <c r="E81" s="6">
        <f t="shared" si="29"/>
        <v>2.5</v>
      </c>
      <c r="F81" s="6">
        <f t="shared" si="30"/>
        <v>0.2</v>
      </c>
      <c r="G81" s="6">
        <f t="shared" si="31"/>
        <v>1</v>
      </c>
      <c r="H81" s="6">
        <f t="shared" si="32"/>
        <v>1.5</v>
      </c>
      <c r="I81" s="6">
        <f t="shared" si="33"/>
        <v>0.6</v>
      </c>
      <c r="J81" s="1"/>
      <c r="K81" s="1"/>
      <c r="L81" s="1"/>
    </row>
    <row r="82" spans="1:12" ht="14.25">
      <c r="A82" s="5" t="s">
        <v>143</v>
      </c>
      <c r="B82" s="6">
        <v>100</v>
      </c>
      <c r="C82" s="6">
        <f t="shared" si="28"/>
        <v>20</v>
      </c>
      <c r="D82" s="6">
        <f>B82*H10/100</f>
        <v>5.07</v>
      </c>
      <c r="E82" s="6">
        <f t="shared" si="29"/>
        <v>2.5</v>
      </c>
      <c r="F82" s="6">
        <f t="shared" si="30"/>
        <v>0.2</v>
      </c>
      <c r="G82" s="6">
        <f t="shared" si="31"/>
        <v>1</v>
      </c>
      <c r="H82" s="6">
        <f t="shared" si="32"/>
        <v>1.5</v>
      </c>
      <c r="I82" s="6">
        <f t="shared" si="33"/>
        <v>0.6</v>
      </c>
      <c r="J82" s="1"/>
      <c r="K82" s="1"/>
      <c r="L82" s="1"/>
    </row>
    <row r="83" spans="1:12" ht="14.25">
      <c r="A83" s="5" t="s">
        <v>144</v>
      </c>
      <c r="B83" s="6">
        <v>100</v>
      </c>
      <c r="C83" s="6">
        <f t="shared" si="28"/>
        <v>20</v>
      </c>
      <c r="D83" s="6">
        <f>B83*H10/100</f>
        <v>5.07</v>
      </c>
      <c r="E83" s="6">
        <f t="shared" si="29"/>
        <v>2.5</v>
      </c>
      <c r="F83" s="6">
        <f t="shared" si="30"/>
        <v>0.2</v>
      </c>
      <c r="G83" s="6">
        <f t="shared" si="31"/>
        <v>1</v>
      </c>
      <c r="H83" s="6">
        <f t="shared" si="32"/>
        <v>1.5</v>
      </c>
      <c r="I83" s="6">
        <f t="shared" si="33"/>
        <v>0.6</v>
      </c>
      <c r="J83" s="1"/>
      <c r="K83" s="1"/>
      <c r="L83" s="1"/>
    </row>
    <row r="84" spans="1:12" ht="14.25">
      <c r="A84" s="5" t="s">
        <v>145</v>
      </c>
      <c r="B84" s="6">
        <v>100</v>
      </c>
      <c r="C84" s="6">
        <f t="shared" si="28"/>
        <v>20</v>
      </c>
      <c r="D84" s="6">
        <f>B84*H10/100</f>
        <v>5.07</v>
      </c>
      <c r="E84" s="6">
        <f t="shared" si="29"/>
        <v>2.5</v>
      </c>
      <c r="F84" s="6">
        <f t="shared" si="30"/>
        <v>0.2</v>
      </c>
      <c r="G84" s="6">
        <f t="shared" si="31"/>
        <v>1</v>
      </c>
      <c r="H84" s="6">
        <f t="shared" si="32"/>
        <v>1.5</v>
      </c>
      <c r="I84" s="6">
        <f t="shared" si="33"/>
        <v>0.6</v>
      </c>
      <c r="J84" s="1"/>
      <c r="K84" s="1"/>
      <c r="L84" s="1"/>
    </row>
    <row r="85" spans="1:12" ht="14.25">
      <c r="A85" s="5" t="s">
        <v>146</v>
      </c>
      <c r="B85" s="6">
        <v>100</v>
      </c>
      <c r="C85" s="6">
        <f t="shared" si="28"/>
        <v>20</v>
      </c>
      <c r="D85" s="6">
        <f>B85*H10/100</f>
        <v>5.07</v>
      </c>
      <c r="E85" s="6">
        <f t="shared" si="29"/>
        <v>2.5</v>
      </c>
      <c r="F85" s="6">
        <f t="shared" si="30"/>
        <v>0.2</v>
      </c>
      <c r="G85" s="6">
        <f t="shared" si="31"/>
        <v>1</v>
      </c>
      <c r="H85" s="6">
        <f t="shared" si="32"/>
        <v>1.5</v>
      </c>
      <c r="I85" s="6">
        <f t="shared" si="33"/>
        <v>0.6</v>
      </c>
      <c r="J85" s="1"/>
      <c r="K85" s="1"/>
      <c r="L85" s="1"/>
    </row>
    <row r="86" spans="1:12" ht="14.25">
      <c r="A86" s="5" t="s">
        <v>147</v>
      </c>
      <c r="B86" s="6">
        <v>100</v>
      </c>
      <c r="C86" s="6">
        <f t="shared" si="28"/>
        <v>20</v>
      </c>
      <c r="D86" s="6">
        <f>B86*H10/100</f>
        <v>5.07</v>
      </c>
      <c r="E86" s="6">
        <f t="shared" si="29"/>
        <v>2.5</v>
      </c>
      <c r="F86" s="6">
        <f t="shared" si="30"/>
        <v>0.2</v>
      </c>
      <c r="G86" s="6">
        <f t="shared" si="31"/>
        <v>1</v>
      </c>
      <c r="H86" s="6">
        <f t="shared" si="32"/>
        <v>1.5</v>
      </c>
      <c r="I86" s="6">
        <f t="shared" si="33"/>
        <v>0.6</v>
      </c>
      <c r="J86" s="1"/>
      <c r="K86" s="1"/>
      <c r="L86" s="1"/>
    </row>
    <row r="87" spans="1:12" ht="14.25">
      <c r="A87" s="94" t="s">
        <v>44</v>
      </c>
      <c r="B87" s="95">
        <f aca="true" t="shared" si="34" ref="B87:J87">SUM(B75:B86)</f>
        <v>1200</v>
      </c>
      <c r="C87" s="95">
        <f t="shared" si="34"/>
        <v>240</v>
      </c>
      <c r="D87" s="95">
        <f t="shared" si="34"/>
        <v>60.84</v>
      </c>
      <c r="E87" s="95">
        <f t="shared" si="34"/>
        <v>30</v>
      </c>
      <c r="F87" s="95">
        <f t="shared" si="34"/>
        <v>2.4</v>
      </c>
      <c r="G87" s="95">
        <f t="shared" si="34"/>
        <v>12</v>
      </c>
      <c r="H87" s="95">
        <f t="shared" si="34"/>
        <v>18</v>
      </c>
      <c r="I87" s="95">
        <f t="shared" si="34"/>
        <v>7.199999999999998</v>
      </c>
      <c r="J87" s="95">
        <f t="shared" si="34"/>
        <v>0</v>
      </c>
      <c r="K87" s="1"/>
      <c r="L87" s="1"/>
    </row>
    <row r="88" spans="1:12" ht="14.25">
      <c r="A88" s="4"/>
      <c r="B88" s="4"/>
      <c r="C88" s="4"/>
      <c r="D88" s="4"/>
      <c r="E88" s="4"/>
      <c r="F88" s="4"/>
      <c r="G88" s="4"/>
      <c r="H88" s="4"/>
      <c r="I88" s="1"/>
      <c r="J88" s="1"/>
      <c r="K88" s="1"/>
      <c r="L88" s="1"/>
    </row>
    <row r="89" spans="1:12" ht="57.75">
      <c r="A89" s="99" t="s">
        <v>10</v>
      </c>
      <c r="B89" s="100" t="s">
        <v>11</v>
      </c>
      <c r="C89" s="100" t="s">
        <v>12</v>
      </c>
      <c r="D89" s="100" t="s">
        <v>177</v>
      </c>
      <c r="E89" s="100" t="s">
        <v>13</v>
      </c>
      <c r="F89" s="100" t="s">
        <v>14</v>
      </c>
      <c r="G89" s="100" t="s">
        <v>166</v>
      </c>
      <c r="H89" s="100" t="s">
        <v>167</v>
      </c>
      <c r="I89" s="100" t="s">
        <v>15</v>
      </c>
      <c r="J89" s="101" t="s">
        <v>171</v>
      </c>
      <c r="K89" s="1"/>
      <c r="L89" s="1"/>
    </row>
    <row r="90" spans="1:12" ht="14.25">
      <c r="A90" s="5" t="s">
        <v>148</v>
      </c>
      <c r="B90" s="6">
        <v>100</v>
      </c>
      <c r="C90" s="6">
        <f aca="true" t="shared" si="35" ref="C90:C101">B90*0.2</f>
        <v>20</v>
      </c>
      <c r="D90" s="6">
        <f>B90*H11/100</f>
        <v>3.5766000000000004</v>
      </c>
      <c r="E90" s="6">
        <f aca="true" t="shared" si="36" ref="E90:E101">B90*0.025</f>
        <v>2.5</v>
      </c>
      <c r="F90" s="6">
        <f aca="true" t="shared" si="37" ref="F90:F101">B90*0.002</f>
        <v>0.2</v>
      </c>
      <c r="G90" s="6">
        <f aca="true" t="shared" si="38" ref="G90:G101">B90*0.01</f>
        <v>1</v>
      </c>
      <c r="H90" s="6">
        <f aca="true" t="shared" si="39" ref="H90:H101">B90*0.015</f>
        <v>1.5</v>
      </c>
      <c r="I90" s="6">
        <f aca="true" t="shared" si="40" ref="I90:I101">B90*0.006</f>
        <v>0.6</v>
      </c>
      <c r="J90" s="1"/>
      <c r="K90" s="1"/>
      <c r="L90" s="1"/>
    </row>
    <row r="91" spans="1:12" ht="14.25">
      <c r="A91" s="5" t="s">
        <v>149</v>
      </c>
      <c r="B91" s="6">
        <v>100</v>
      </c>
      <c r="C91" s="6">
        <f t="shared" si="35"/>
        <v>20</v>
      </c>
      <c r="D91" s="6">
        <f>B91*H11/100</f>
        <v>3.5766000000000004</v>
      </c>
      <c r="E91" s="6">
        <f t="shared" si="36"/>
        <v>2.5</v>
      </c>
      <c r="F91" s="6">
        <f t="shared" si="37"/>
        <v>0.2</v>
      </c>
      <c r="G91" s="6">
        <f t="shared" si="38"/>
        <v>1</v>
      </c>
      <c r="H91" s="6">
        <f t="shared" si="39"/>
        <v>1.5</v>
      </c>
      <c r="I91" s="6">
        <f t="shared" si="40"/>
        <v>0.6</v>
      </c>
      <c r="J91" s="1"/>
      <c r="K91" s="1"/>
      <c r="L91" s="1"/>
    </row>
    <row r="92" spans="1:12" ht="14.25">
      <c r="A92" s="5" t="s">
        <v>150</v>
      </c>
      <c r="B92" s="6">
        <v>100</v>
      </c>
      <c r="C92" s="6">
        <f t="shared" si="35"/>
        <v>20</v>
      </c>
      <c r="D92" s="6">
        <f>B92*H11/100</f>
        <v>3.5766000000000004</v>
      </c>
      <c r="E92" s="6">
        <f t="shared" si="36"/>
        <v>2.5</v>
      </c>
      <c r="F92" s="6">
        <f t="shared" si="37"/>
        <v>0.2</v>
      </c>
      <c r="G92" s="6">
        <f t="shared" si="38"/>
        <v>1</v>
      </c>
      <c r="H92" s="6">
        <f t="shared" si="39"/>
        <v>1.5</v>
      </c>
      <c r="I92" s="6">
        <f t="shared" si="40"/>
        <v>0.6</v>
      </c>
      <c r="J92" s="1"/>
      <c r="K92" s="1"/>
      <c r="L92" s="1"/>
    </row>
    <row r="93" spans="1:12" ht="14.25">
      <c r="A93" s="5" t="s">
        <v>151</v>
      </c>
      <c r="B93" s="6">
        <v>100</v>
      </c>
      <c r="C93" s="6">
        <f t="shared" si="35"/>
        <v>20</v>
      </c>
      <c r="D93" s="6">
        <f>B93*H11/100</f>
        <v>3.5766000000000004</v>
      </c>
      <c r="E93" s="6">
        <f t="shared" si="36"/>
        <v>2.5</v>
      </c>
      <c r="F93" s="6">
        <f t="shared" si="37"/>
        <v>0.2</v>
      </c>
      <c r="G93" s="6">
        <f t="shared" si="38"/>
        <v>1</v>
      </c>
      <c r="H93" s="6">
        <f t="shared" si="39"/>
        <v>1.5</v>
      </c>
      <c r="I93" s="6">
        <f t="shared" si="40"/>
        <v>0.6</v>
      </c>
      <c r="J93" s="1"/>
      <c r="K93" s="1"/>
      <c r="L93" s="1"/>
    </row>
    <row r="94" spans="1:12" ht="14.25">
      <c r="A94" s="5" t="s">
        <v>152</v>
      </c>
      <c r="B94" s="6">
        <v>100</v>
      </c>
      <c r="C94" s="6">
        <f t="shared" si="35"/>
        <v>20</v>
      </c>
      <c r="D94" s="6">
        <f>B94*H11/100</f>
        <v>3.5766000000000004</v>
      </c>
      <c r="E94" s="6">
        <f t="shared" si="36"/>
        <v>2.5</v>
      </c>
      <c r="F94" s="6">
        <f t="shared" si="37"/>
        <v>0.2</v>
      </c>
      <c r="G94" s="6">
        <f t="shared" si="38"/>
        <v>1</v>
      </c>
      <c r="H94" s="6">
        <f t="shared" si="39"/>
        <v>1.5</v>
      </c>
      <c r="I94" s="6">
        <f t="shared" si="40"/>
        <v>0.6</v>
      </c>
      <c r="J94" s="1"/>
      <c r="K94" s="1"/>
      <c r="L94" s="1"/>
    </row>
    <row r="95" spans="1:12" ht="14.25">
      <c r="A95" s="5" t="s">
        <v>153</v>
      </c>
      <c r="B95" s="6">
        <v>100</v>
      </c>
      <c r="C95" s="6">
        <f t="shared" si="35"/>
        <v>20</v>
      </c>
      <c r="D95" s="6">
        <f>B95*H11/100</f>
        <v>3.5766000000000004</v>
      </c>
      <c r="E95" s="6">
        <f t="shared" si="36"/>
        <v>2.5</v>
      </c>
      <c r="F95" s="6">
        <f t="shared" si="37"/>
        <v>0.2</v>
      </c>
      <c r="G95" s="6">
        <f t="shared" si="38"/>
        <v>1</v>
      </c>
      <c r="H95" s="6">
        <f t="shared" si="39"/>
        <v>1.5</v>
      </c>
      <c r="I95" s="6">
        <f t="shared" si="40"/>
        <v>0.6</v>
      </c>
      <c r="J95" s="1"/>
      <c r="K95" s="1"/>
      <c r="L95" s="1"/>
    </row>
    <row r="96" spans="1:12" ht="14.25">
      <c r="A96" s="5" t="s">
        <v>154</v>
      </c>
      <c r="B96" s="6">
        <v>100</v>
      </c>
      <c r="C96" s="6">
        <f t="shared" si="35"/>
        <v>20</v>
      </c>
      <c r="D96" s="6">
        <f>B96*H11/100</f>
        <v>3.5766000000000004</v>
      </c>
      <c r="E96" s="6">
        <f t="shared" si="36"/>
        <v>2.5</v>
      </c>
      <c r="F96" s="6">
        <f t="shared" si="37"/>
        <v>0.2</v>
      </c>
      <c r="G96" s="6">
        <f t="shared" si="38"/>
        <v>1</v>
      </c>
      <c r="H96" s="6">
        <f t="shared" si="39"/>
        <v>1.5</v>
      </c>
      <c r="I96" s="6">
        <f t="shared" si="40"/>
        <v>0.6</v>
      </c>
      <c r="J96" s="1"/>
      <c r="K96" s="1"/>
      <c r="L96" s="1"/>
    </row>
    <row r="97" spans="1:12" ht="14.25">
      <c r="A97" s="5" t="s">
        <v>155</v>
      </c>
      <c r="B97" s="6">
        <v>100</v>
      </c>
      <c r="C97" s="6">
        <f t="shared" si="35"/>
        <v>20</v>
      </c>
      <c r="D97" s="6">
        <f>B97*H11/100</f>
        <v>3.5766000000000004</v>
      </c>
      <c r="E97" s="6">
        <f t="shared" si="36"/>
        <v>2.5</v>
      </c>
      <c r="F97" s="6">
        <f t="shared" si="37"/>
        <v>0.2</v>
      </c>
      <c r="G97" s="6">
        <f t="shared" si="38"/>
        <v>1</v>
      </c>
      <c r="H97" s="6">
        <f t="shared" si="39"/>
        <v>1.5</v>
      </c>
      <c r="I97" s="6">
        <f t="shared" si="40"/>
        <v>0.6</v>
      </c>
      <c r="J97" s="1"/>
      <c r="K97" s="1"/>
      <c r="L97" s="1"/>
    </row>
    <row r="98" spans="1:12" ht="14.25">
      <c r="A98" s="5" t="s">
        <v>156</v>
      </c>
      <c r="B98" s="6">
        <v>100</v>
      </c>
      <c r="C98" s="6">
        <f t="shared" si="35"/>
        <v>20</v>
      </c>
      <c r="D98" s="6">
        <f>B98*H11/100</f>
        <v>3.5766000000000004</v>
      </c>
      <c r="E98" s="6">
        <f t="shared" si="36"/>
        <v>2.5</v>
      </c>
      <c r="F98" s="6">
        <f t="shared" si="37"/>
        <v>0.2</v>
      </c>
      <c r="G98" s="6">
        <f t="shared" si="38"/>
        <v>1</v>
      </c>
      <c r="H98" s="6">
        <f t="shared" si="39"/>
        <v>1.5</v>
      </c>
      <c r="I98" s="6">
        <f t="shared" si="40"/>
        <v>0.6</v>
      </c>
      <c r="J98" s="1"/>
      <c r="K98" s="1"/>
      <c r="L98" s="1"/>
    </row>
    <row r="99" spans="1:12" ht="14.25">
      <c r="A99" s="5" t="s">
        <v>157</v>
      </c>
      <c r="B99" s="6">
        <v>100</v>
      </c>
      <c r="C99" s="6">
        <f t="shared" si="35"/>
        <v>20</v>
      </c>
      <c r="D99" s="6">
        <f>B99*H11/100</f>
        <v>3.5766000000000004</v>
      </c>
      <c r="E99" s="6">
        <f t="shared" si="36"/>
        <v>2.5</v>
      </c>
      <c r="F99" s="6">
        <f t="shared" si="37"/>
        <v>0.2</v>
      </c>
      <c r="G99" s="6">
        <f t="shared" si="38"/>
        <v>1</v>
      </c>
      <c r="H99" s="6">
        <f t="shared" si="39"/>
        <v>1.5</v>
      </c>
      <c r="I99" s="6">
        <f t="shared" si="40"/>
        <v>0.6</v>
      </c>
      <c r="J99" s="1"/>
      <c r="K99" s="1"/>
      <c r="L99" s="1"/>
    </row>
    <row r="100" spans="1:12" ht="14.25">
      <c r="A100" s="5" t="s">
        <v>158</v>
      </c>
      <c r="B100" s="6">
        <v>100</v>
      </c>
      <c r="C100" s="6">
        <f t="shared" si="35"/>
        <v>20</v>
      </c>
      <c r="D100" s="6">
        <f>B100*H11/100</f>
        <v>3.5766000000000004</v>
      </c>
      <c r="E100" s="6">
        <f t="shared" si="36"/>
        <v>2.5</v>
      </c>
      <c r="F100" s="6">
        <f t="shared" si="37"/>
        <v>0.2</v>
      </c>
      <c r="G100" s="6">
        <f t="shared" si="38"/>
        <v>1</v>
      </c>
      <c r="H100" s="6">
        <f t="shared" si="39"/>
        <v>1.5</v>
      </c>
      <c r="I100" s="6">
        <f t="shared" si="40"/>
        <v>0.6</v>
      </c>
      <c r="J100" s="1"/>
      <c r="K100" s="1"/>
      <c r="L100" s="1"/>
    </row>
    <row r="101" spans="1:12" ht="14.25">
      <c r="A101" s="5" t="s">
        <v>159</v>
      </c>
      <c r="B101" s="6">
        <v>100</v>
      </c>
      <c r="C101" s="6">
        <f t="shared" si="35"/>
        <v>20</v>
      </c>
      <c r="D101" s="6">
        <f>B101*H11/100</f>
        <v>3.5766000000000004</v>
      </c>
      <c r="E101" s="6">
        <f t="shared" si="36"/>
        <v>2.5</v>
      </c>
      <c r="F101" s="6">
        <f t="shared" si="37"/>
        <v>0.2</v>
      </c>
      <c r="G101" s="6">
        <f t="shared" si="38"/>
        <v>1</v>
      </c>
      <c r="H101" s="6">
        <f t="shared" si="39"/>
        <v>1.5</v>
      </c>
      <c r="I101" s="6">
        <f t="shared" si="40"/>
        <v>0.6</v>
      </c>
      <c r="J101" s="1"/>
      <c r="K101" s="1"/>
      <c r="L101" s="1"/>
    </row>
    <row r="102" spans="1:12" ht="14.25">
      <c r="A102" s="94" t="s">
        <v>44</v>
      </c>
      <c r="B102" s="95">
        <f aca="true" t="shared" si="41" ref="B102:J102">SUM(B90:B101)</f>
        <v>1200</v>
      </c>
      <c r="C102" s="95">
        <f t="shared" si="41"/>
        <v>240</v>
      </c>
      <c r="D102" s="95">
        <f t="shared" si="41"/>
        <v>42.9192</v>
      </c>
      <c r="E102" s="95">
        <f t="shared" si="41"/>
        <v>30</v>
      </c>
      <c r="F102" s="95">
        <f t="shared" si="41"/>
        <v>2.4</v>
      </c>
      <c r="G102" s="95">
        <f t="shared" si="41"/>
        <v>12</v>
      </c>
      <c r="H102" s="95">
        <f t="shared" si="41"/>
        <v>18</v>
      </c>
      <c r="I102" s="95">
        <f t="shared" si="41"/>
        <v>7.199999999999998</v>
      </c>
      <c r="J102" s="95">
        <f t="shared" si="41"/>
        <v>0</v>
      </c>
      <c r="K102" s="1"/>
      <c r="L102" s="1"/>
    </row>
    <row r="103" spans="1:1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sheetProtection/>
  <mergeCells count="1">
    <mergeCell ref="E4:H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zoomScale="105" zoomScaleNormal="105" zoomScalePageLayoutView="0" workbookViewId="0" topLeftCell="A1">
      <selection activeCell="L14" sqref="L14"/>
    </sheetView>
  </sheetViews>
  <sheetFormatPr defaultColWidth="8.57421875" defaultRowHeight="12.75"/>
  <cols>
    <col min="1" max="1" width="34.00390625" style="1" customWidth="1"/>
    <col min="2" max="5" width="10.140625" style="1" customWidth="1"/>
    <col min="6" max="6" width="16.00390625" style="1" customWidth="1"/>
    <col min="7" max="8" width="10.140625" style="1" customWidth="1"/>
    <col min="9" max="9" width="21.140625" style="1" bestFit="1" customWidth="1"/>
    <col min="10" max="10" width="10.140625" style="1" bestFit="1" customWidth="1"/>
    <col min="11" max="11" width="5.421875" style="1" bestFit="1" customWidth="1"/>
    <col min="12" max="12" width="84.421875" style="1" customWidth="1"/>
    <col min="13" max="13" width="10.57421875" style="1" customWidth="1"/>
    <col min="14" max="14" width="8.140625" style="1" customWidth="1"/>
    <col min="15" max="15" width="136.421875" style="1" customWidth="1"/>
    <col min="16" max="16384" width="8.57421875" style="1" customWidth="1"/>
  </cols>
  <sheetData>
    <row r="1" spans="1:15" ht="13.5" customHeight="1">
      <c r="A1" s="10" t="s">
        <v>237</v>
      </c>
      <c r="F1" s="130" t="s">
        <v>83</v>
      </c>
      <c r="I1" s="102" t="s">
        <v>16</v>
      </c>
      <c r="J1" s="103" t="s">
        <v>17</v>
      </c>
      <c r="K1" s="14" t="s">
        <v>18</v>
      </c>
      <c r="L1" s="14" t="s">
        <v>19</v>
      </c>
      <c r="M1" s="10"/>
      <c r="N1" s="10"/>
      <c r="O1" s="10"/>
    </row>
    <row r="2" spans="1:15" ht="13.5" customHeight="1">
      <c r="A2" s="10" t="s">
        <v>231</v>
      </c>
      <c r="I2" s="104" t="s">
        <v>21</v>
      </c>
      <c r="J2" s="15" t="s">
        <v>22</v>
      </c>
      <c r="K2" s="16">
        <v>113851</v>
      </c>
      <c r="L2" s="16" t="s">
        <v>23</v>
      </c>
      <c r="M2" s="10"/>
      <c r="N2" s="10"/>
      <c r="O2" s="10"/>
    </row>
    <row r="3" spans="1:15" ht="13.5" customHeight="1">
      <c r="A3" s="10" t="s">
        <v>232</v>
      </c>
      <c r="E3" s="118" t="s">
        <v>168</v>
      </c>
      <c r="F3" s="118"/>
      <c r="G3" s="118"/>
      <c r="H3" s="119"/>
      <c r="I3" s="16" t="s">
        <v>21</v>
      </c>
      <c r="J3" s="15" t="s">
        <v>25</v>
      </c>
      <c r="K3" s="16">
        <v>164651</v>
      </c>
      <c r="L3" s="16" t="s">
        <v>26</v>
      </c>
      <c r="M3" s="10"/>
      <c r="N3" s="10"/>
      <c r="O3" s="10"/>
    </row>
    <row r="4" spans="1:15" ht="13.5" customHeight="1">
      <c r="A4" s="10" t="s">
        <v>233</v>
      </c>
      <c r="E4" s="3"/>
      <c r="F4" s="3" t="s">
        <v>84</v>
      </c>
      <c r="G4" s="3" t="s">
        <v>85</v>
      </c>
      <c r="H4" s="13" t="s">
        <v>86</v>
      </c>
      <c r="I4" s="104" t="s">
        <v>21</v>
      </c>
      <c r="J4" s="104" t="s">
        <v>22</v>
      </c>
      <c r="K4" s="16">
        <v>114151</v>
      </c>
      <c r="L4" s="16" t="s">
        <v>27</v>
      </c>
      <c r="M4" s="10"/>
      <c r="N4" s="10"/>
      <c r="O4" s="10"/>
    </row>
    <row r="5" spans="1:15" ht="13.5" customHeight="1">
      <c r="A5" s="10" t="s">
        <v>234</v>
      </c>
      <c r="E5" s="3"/>
      <c r="F5" s="3"/>
      <c r="G5" s="3"/>
      <c r="H5" s="13"/>
      <c r="I5" s="105" t="s">
        <v>21</v>
      </c>
      <c r="J5" s="105" t="s">
        <v>73</v>
      </c>
      <c r="K5" s="105">
        <v>108251</v>
      </c>
      <c r="L5" s="105" t="s">
        <v>164</v>
      </c>
      <c r="M5" s="10"/>
      <c r="N5" s="10"/>
      <c r="O5" s="10"/>
    </row>
    <row r="6" spans="1:8" ht="13.5" customHeight="1">
      <c r="A6" s="10" t="s">
        <v>225</v>
      </c>
      <c r="E6" s="3">
        <v>2016</v>
      </c>
      <c r="F6" s="3">
        <v>3</v>
      </c>
      <c r="G6" s="3">
        <v>1.1916</v>
      </c>
      <c r="H6" s="3">
        <f aca="true" t="shared" si="0" ref="H6:H11">F6*G6</f>
        <v>3.5747999999999998</v>
      </c>
    </row>
    <row r="7" spans="1:8" ht="13.5" customHeight="1">
      <c r="A7" s="10" t="s">
        <v>235</v>
      </c>
      <c r="E7" s="3">
        <v>2017</v>
      </c>
      <c r="F7" s="3">
        <v>3</v>
      </c>
      <c r="G7" s="3">
        <v>1.2948</v>
      </c>
      <c r="H7" s="3">
        <f t="shared" si="0"/>
        <v>3.8844</v>
      </c>
    </row>
    <row r="8" spans="5:8" ht="13.5" customHeight="1">
      <c r="E8" s="3">
        <v>2018</v>
      </c>
      <c r="F8" s="3">
        <v>3</v>
      </c>
      <c r="G8" s="3">
        <v>1.6800000000000002</v>
      </c>
      <c r="H8" s="3">
        <f t="shared" si="0"/>
        <v>5.040000000000001</v>
      </c>
    </row>
    <row r="9" spans="1:8" ht="13.5" customHeight="1">
      <c r="A9" s="10" t="s">
        <v>236</v>
      </c>
      <c r="E9" s="3">
        <v>2019</v>
      </c>
      <c r="F9" s="3">
        <v>3</v>
      </c>
      <c r="G9" s="3">
        <v>1.51</v>
      </c>
      <c r="H9" s="3">
        <f t="shared" si="0"/>
        <v>4.53</v>
      </c>
    </row>
    <row r="10" spans="5:8" ht="13.5" customHeight="1">
      <c r="E10" s="3">
        <v>2020</v>
      </c>
      <c r="F10" s="3">
        <v>3</v>
      </c>
      <c r="G10" s="3">
        <v>1.69</v>
      </c>
      <c r="H10" s="3">
        <f t="shared" si="0"/>
        <v>5.07</v>
      </c>
    </row>
    <row r="11" spans="5:8" ht="13.5" customHeight="1">
      <c r="E11" s="3">
        <v>2021</v>
      </c>
      <c r="F11" s="3">
        <v>3</v>
      </c>
      <c r="G11" s="3">
        <v>1.1922</v>
      </c>
      <c r="H11" s="3">
        <f t="shared" si="0"/>
        <v>3.5766</v>
      </c>
    </row>
    <row r="12" ht="13.5" customHeight="1"/>
    <row r="13" ht="13.5" customHeight="1"/>
    <row r="14" spans="1:16" ht="43.5">
      <c r="A14" s="99" t="s">
        <v>10</v>
      </c>
      <c r="B14" s="100" t="s">
        <v>11</v>
      </c>
      <c r="C14" s="100" t="s">
        <v>12</v>
      </c>
      <c r="D14" s="100" t="s">
        <v>172</v>
      </c>
      <c r="E14" s="100" t="s">
        <v>13</v>
      </c>
      <c r="F14" s="100" t="s">
        <v>14</v>
      </c>
      <c r="G14" s="100" t="s">
        <v>161</v>
      </c>
      <c r="H14" s="100" t="s">
        <v>162</v>
      </c>
      <c r="I14" s="100" t="s">
        <v>15</v>
      </c>
      <c r="J14" s="101" t="s">
        <v>171</v>
      </c>
      <c r="P14" s="2" t="s">
        <v>30</v>
      </c>
    </row>
    <row r="15" spans="1:16" ht="14.25">
      <c r="A15" s="5" t="s">
        <v>88</v>
      </c>
      <c r="B15" s="6">
        <v>100</v>
      </c>
      <c r="C15" s="6">
        <f aca="true" t="shared" si="1" ref="C15:C26">B15*0.2</f>
        <v>20</v>
      </c>
      <c r="D15" s="6">
        <f>B15*H6/100</f>
        <v>3.5747999999999998</v>
      </c>
      <c r="E15" s="6">
        <f aca="true" t="shared" si="2" ref="E15:E26">B15*0.025</f>
        <v>2.5</v>
      </c>
      <c r="F15" s="6">
        <f aca="true" t="shared" si="3" ref="F15:F26">B15*0.002</f>
        <v>0.2</v>
      </c>
      <c r="G15" s="6">
        <f aca="true" t="shared" si="4" ref="G15:G26">B15*0.01</f>
        <v>1</v>
      </c>
      <c r="H15" s="6">
        <f aca="true" t="shared" si="5" ref="H15:H26">B15*0.015</f>
        <v>1.5</v>
      </c>
      <c r="I15" s="6">
        <f aca="true" t="shared" si="6" ref="I15:I26">B15*0.006</f>
        <v>0.6</v>
      </c>
      <c r="J15" s="12"/>
      <c r="P15" s="2" t="s">
        <v>52</v>
      </c>
    </row>
    <row r="16" spans="1:16" ht="14.25">
      <c r="A16" s="5" t="s">
        <v>89</v>
      </c>
      <c r="B16" s="6">
        <v>100</v>
      </c>
      <c r="C16" s="6">
        <f t="shared" si="1"/>
        <v>20</v>
      </c>
      <c r="D16" s="6">
        <f>B16*H6/100</f>
        <v>3.5747999999999998</v>
      </c>
      <c r="E16" s="6">
        <f t="shared" si="2"/>
        <v>2.5</v>
      </c>
      <c r="F16" s="6">
        <f t="shared" si="3"/>
        <v>0.2</v>
      </c>
      <c r="G16" s="6">
        <f t="shared" si="4"/>
        <v>1</v>
      </c>
      <c r="H16" s="6">
        <f t="shared" si="5"/>
        <v>1.5</v>
      </c>
      <c r="I16" s="6">
        <f t="shared" si="6"/>
        <v>0.6</v>
      </c>
      <c r="J16" s="12"/>
      <c r="P16" s="2" t="s">
        <v>56</v>
      </c>
    </row>
    <row r="17" spans="1:16" ht="14.25">
      <c r="A17" s="5" t="s">
        <v>90</v>
      </c>
      <c r="B17" s="6">
        <v>100</v>
      </c>
      <c r="C17" s="6">
        <f t="shared" si="1"/>
        <v>20</v>
      </c>
      <c r="D17" s="6">
        <f>B17*H6/100</f>
        <v>3.5747999999999998</v>
      </c>
      <c r="E17" s="6">
        <f t="shared" si="2"/>
        <v>2.5</v>
      </c>
      <c r="F17" s="6">
        <f t="shared" si="3"/>
        <v>0.2</v>
      </c>
      <c r="G17" s="6">
        <f t="shared" si="4"/>
        <v>1</v>
      </c>
      <c r="H17" s="6">
        <f t="shared" si="5"/>
        <v>1.5</v>
      </c>
      <c r="I17" s="6">
        <f t="shared" si="6"/>
        <v>0.6</v>
      </c>
      <c r="J17" s="12"/>
      <c r="P17" s="2" t="s">
        <v>58</v>
      </c>
    </row>
    <row r="18" spans="1:16" ht="14.25">
      <c r="A18" s="5" t="s">
        <v>91</v>
      </c>
      <c r="B18" s="6">
        <v>100</v>
      </c>
      <c r="C18" s="6">
        <f t="shared" si="1"/>
        <v>20</v>
      </c>
      <c r="D18" s="6">
        <f>B18*H6/100</f>
        <v>3.5747999999999998</v>
      </c>
      <c r="E18" s="6">
        <f t="shared" si="2"/>
        <v>2.5</v>
      </c>
      <c r="F18" s="6">
        <f t="shared" si="3"/>
        <v>0.2</v>
      </c>
      <c r="G18" s="6">
        <f t="shared" si="4"/>
        <v>1</v>
      </c>
      <c r="H18" s="6">
        <f t="shared" si="5"/>
        <v>1.5</v>
      </c>
      <c r="I18" s="6">
        <f t="shared" si="6"/>
        <v>0.6</v>
      </c>
      <c r="J18" s="12"/>
      <c r="P18" s="2" t="s">
        <v>62</v>
      </c>
    </row>
    <row r="19" spans="1:16" ht="14.25">
      <c r="A19" s="5" t="s">
        <v>92</v>
      </c>
      <c r="B19" s="6">
        <v>100</v>
      </c>
      <c r="C19" s="6">
        <f t="shared" si="1"/>
        <v>20</v>
      </c>
      <c r="D19" s="6">
        <f>B19*H6/100</f>
        <v>3.5747999999999998</v>
      </c>
      <c r="E19" s="6">
        <f t="shared" si="2"/>
        <v>2.5</v>
      </c>
      <c r="F19" s="6">
        <f t="shared" si="3"/>
        <v>0.2</v>
      </c>
      <c r="G19" s="6">
        <f t="shared" si="4"/>
        <v>1</v>
      </c>
      <c r="H19" s="6">
        <f t="shared" si="5"/>
        <v>1.5</v>
      </c>
      <c r="I19" s="6">
        <f t="shared" si="6"/>
        <v>0.6</v>
      </c>
      <c r="J19" s="12"/>
      <c r="P19" s="8" t="s">
        <v>165</v>
      </c>
    </row>
    <row r="20" spans="1:10" ht="14.25">
      <c r="A20" s="5" t="s">
        <v>93</v>
      </c>
      <c r="B20" s="6">
        <v>100</v>
      </c>
      <c r="C20" s="6">
        <f t="shared" si="1"/>
        <v>20</v>
      </c>
      <c r="D20" s="6">
        <f>B20*H6/100</f>
        <v>3.5747999999999998</v>
      </c>
      <c r="E20" s="6">
        <f t="shared" si="2"/>
        <v>2.5</v>
      </c>
      <c r="F20" s="6">
        <f t="shared" si="3"/>
        <v>0.2</v>
      </c>
      <c r="G20" s="6">
        <f t="shared" si="4"/>
        <v>1</v>
      </c>
      <c r="H20" s="6">
        <f t="shared" si="5"/>
        <v>1.5</v>
      </c>
      <c r="I20" s="6">
        <f t="shared" si="6"/>
        <v>0.6</v>
      </c>
      <c r="J20" s="12"/>
    </row>
    <row r="21" spans="1:10" ht="14.25">
      <c r="A21" s="5" t="s">
        <v>94</v>
      </c>
      <c r="B21" s="6">
        <v>100</v>
      </c>
      <c r="C21" s="6">
        <f t="shared" si="1"/>
        <v>20</v>
      </c>
      <c r="D21" s="6">
        <f>B21*H6/100</f>
        <v>3.5747999999999998</v>
      </c>
      <c r="E21" s="6">
        <f t="shared" si="2"/>
        <v>2.5</v>
      </c>
      <c r="F21" s="6">
        <f t="shared" si="3"/>
        <v>0.2</v>
      </c>
      <c r="G21" s="6">
        <f t="shared" si="4"/>
        <v>1</v>
      </c>
      <c r="H21" s="6">
        <f t="shared" si="5"/>
        <v>1.5</v>
      </c>
      <c r="I21" s="6">
        <f t="shared" si="6"/>
        <v>0.6</v>
      </c>
      <c r="J21" s="12"/>
    </row>
    <row r="22" spans="1:10" ht="13.5" customHeight="1">
      <c r="A22" s="5" t="s">
        <v>95</v>
      </c>
      <c r="B22" s="6">
        <v>100</v>
      </c>
      <c r="C22" s="6">
        <f t="shared" si="1"/>
        <v>20</v>
      </c>
      <c r="D22" s="6">
        <f>B22*H6/100</f>
        <v>3.5747999999999998</v>
      </c>
      <c r="E22" s="6">
        <f t="shared" si="2"/>
        <v>2.5</v>
      </c>
      <c r="F22" s="6">
        <f t="shared" si="3"/>
        <v>0.2</v>
      </c>
      <c r="G22" s="6">
        <f t="shared" si="4"/>
        <v>1</v>
      </c>
      <c r="H22" s="6">
        <f t="shared" si="5"/>
        <v>1.5</v>
      </c>
      <c r="I22" s="6">
        <f t="shared" si="6"/>
        <v>0.6</v>
      </c>
      <c r="J22" s="12"/>
    </row>
    <row r="23" spans="1:10" ht="13.5" customHeight="1">
      <c r="A23" s="5" t="s">
        <v>96</v>
      </c>
      <c r="B23" s="6">
        <v>100</v>
      </c>
      <c r="C23" s="6">
        <f t="shared" si="1"/>
        <v>20</v>
      </c>
      <c r="D23" s="6">
        <f>B23*H6/100</f>
        <v>3.5747999999999998</v>
      </c>
      <c r="E23" s="6">
        <f t="shared" si="2"/>
        <v>2.5</v>
      </c>
      <c r="F23" s="6">
        <f t="shared" si="3"/>
        <v>0.2</v>
      </c>
      <c r="G23" s="6">
        <f t="shared" si="4"/>
        <v>1</v>
      </c>
      <c r="H23" s="6">
        <f t="shared" si="5"/>
        <v>1.5</v>
      </c>
      <c r="I23" s="6">
        <f t="shared" si="6"/>
        <v>0.6</v>
      </c>
      <c r="J23" s="12"/>
    </row>
    <row r="24" spans="1:10" ht="13.5" customHeight="1">
      <c r="A24" s="5" t="s">
        <v>97</v>
      </c>
      <c r="B24" s="6">
        <v>100</v>
      </c>
      <c r="C24" s="6">
        <f t="shared" si="1"/>
        <v>20</v>
      </c>
      <c r="D24" s="6">
        <f>B24*H6/100</f>
        <v>3.5747999999999998</v>
      </c>
      <c r="E24" s="6">
        <f t="shared" si="2"/>
        <v>2.5</v>
      </c>
      <c r="F24" s="6">
        <f t="shared" si="3"/>
        <v>0.2</v>
      </c>
      <c r="G24" s="6">
        <f t="shared" si="4"/>
        <v>1</v>
      </c>
      <c r="H24" s="6">
        <f t="shared" si="5"/>
        <v>1.5</v>
      </c>
      <c r="I24" s="6">
        <f t="shared" si="6"/>
        <v>0.6</v>
      </c>
      <c r="J24" s="12"/>
    </row>
    <row r="25" spans="1:10" ht="13.5" customHeight="1">
      <c r="A25" s="5" t="s">
        <v>98</v>
      </c>
      <c r="B25" s="6">
        <v>100</v>
      </c>
      <c r="C25" s="6">
        <f t="shared" si="1"/>
        <v>20</v>
      </c>
      <c r="D25" s="6">
        <f>B25*H6/100</f>
        <v>3.5747999999999998</v>
      </c>
      <c r="E25" s="6">
        <f t="shared" si="2"/>
        <v>2.5</v>
      </c>
      <c r="F25" s="6">
        <f t="shared" si="3"/>
        <v>0.2</v>
      </c>
      <c r="G25" s="6">
        <f t="shared" si="4"/>
        <v>1</v>
      </c>
      <c r="H25" s="6">
        <f t="shared" si="5"/>
        <v>1.5</v>
      </c>
      <c r="I25" s="6">
        <f t="shared" si="6"/>
        <v>0.6</v>
      </c>
      <c r="J25" s="12"/>
    </row>
    <row r="26" spans="1:10" ht="13.5" customHeight="1">
      <c r="A26" s="5" t="s">
        <v>99</v>
      </c>
      <c r="B26" s="6">
        <v>100</v>
      </c>
      <c r="C26" s="6">
        <f t="shared" si="1"/>
        <v>20</v>
      </c>
      <c r="D26" s="6">
        <f>B26*H6/100</f>
        <v>3.5747999999999998</v>
      </c>
      <c r="E26" s="6">
        <f t="shared" si="2"/>
        <v>2.5</v>
      </c>
      <c r="F26" s="6">
        <f t="shared" si="3"/>
        <v>0.2</v>
      </c>
      <c r="G26" s="6">
        <f t="shared" si="4"/>
        <v>1</v>
      </c>
      <c r="H26" s="6">
        <f t="shared" si="5"/>
        <v>1.5</v>
      </c>
      <c r="I26" s="6">
        <f t="shared" si="6"/>
        <v>0.6</v>
      </c>
      <c r="J26" s="12"/>
    </row>
    <row r="27" spans="1:10" ht="13.5" customHeight="1">
      <c r="A27" s="94" t="s">
        <v>44</v>
      </c>
      <c r="B27" s="95">
        <f aca="true" t="shared" si="7" ref="B27:I27">SUM(B15:B26)</f>
        <v>1200</v>
      </c>
      <c r="C27" s="95">
        <f t="shared" si="7"/>
        <v>240</v>
      </c>
      <c r="D27" s="95">
        <f t="shared" si="7"/>
        <v>42.89759999999998</v>
      </c>
      <c r="E27" s="95">
        <f t="shared" si="7"/>
        <v>30</v>
      </c>
      <c r="F27" s="95">
        <f t="shared" si="7"/>
        <v>2.4</v>
      </c>
      <c r="G27" s="95">
        <f t="shared" si="7"/>
        <v>12</v>
      </c>
      <c r="H27" s="95">
        <f t="shared" si="7"/>
        <v>18</v>
      </c>
      <c r="I27" s="95">
        <f t="shared" si="7"/>
        <v>7.199999999999998</v>
      </c>
      <c r="J27" s="106"/>
    </row>
    <row r="28" spans="1:10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43.5" customHeight="1">
      <c r="A29" s="99" t="s">
        <v>10</v>
      </c>
      <c r="B29" s="100" t="s">
        <v>11</v>
      </c>
      <c r="C29" s="100" t="s">
        <v>12</v>
      </c>
      <c r="D29" s="100" t="s">
        <v>173</v>
      </c>
      <c r="E29" s="100" t="s">
        <v>13</v>
      </c>
      <c r="F29" s="100" t="s">
        <v>14</v>
      </c>
      <c r="G29" s="100" t="s">
        <v>161</v>
      </c>
      <c r="H29" s="100" t="s">
        <v>162</v>
      </c>
      <c r="I29" s="100" t="s">
        <v>15</v>
      </c>
      <c r="J29" s="101" t="s">
        <v>171</v>
      </c>
    </row>
    <row r="30" spans="1:10" ht="13.5" customHeight="1">
      <c r="A30" s="5" t="s">
        <v>100</v>
      </c>
      <c r="B30" s="6">
        <v>100</v>
      </c>
      <c r="C30" s="6">
        <f aca="true" t="shared" si="8" ref="C30:C41">B30*0.2</f>
        <v>20</v>
      </c>
      <c r="D30" s="6">
        <f>B30*H7/100</f>
        <v>3.8844</v>
      </c>
      <c r="E30" s="6">
        <f aca="true" t="shared" si="9" ref="E30:E41">B30*0.025</f>
        <v>2.5</v>
      </c>
      <c r="F30" s="6">
        <f aca="true" t="shared" si="10" ref="F30:F41">B30*0.002</f>
        <v>0.2</v>
      </c>
      <c r="G30" s="6">
        <f aca="true" t="shared" si="11" ref="G30:G41">B30*0.01</f>
        <v>1</v>
      </c>
      <c r="H30" s="6">
        <f aca="true" t="shared" si="12" ref="H30:H41">B30*0.015</f>
        <v>1.5</v>
      </c>
      <c r="I30" s="6">
        <f aca="true" t="shared" si="13" ref="I30:I41">B30*0.006</f>
        <v>0.6</v>
      </c>
      <c r="J30" s="12"/>
    </row>
    <row r="31" spans="1:10" ht="13.5" customHeight="1">
      <c r="A31" s="5" t="s">
        <v>101</v>
      </c>
      <c r="B31" s="6">
        <v>100</v>
      </c>
      <c r="C31" s="6">
        <f t="shared" si="8"/>
        <v>20</v>
      </c>
      <c r="D31" s="6">
        <f>B31*H7/100</f>
        <v>3.8844</v>
      </c>
      <c r="E31" s="6">
        <f t="shared" si="9"/>
        <v>2.5</v>
      </c>
      <c r="F31" s="6">
        <f t="shared" si="10"/>
        <v>0.2</v>
      </c>
      <c r="G31" s="6">
        <f t="shared" si="11"/>
        <v>1</v>
      </c>
      <c r="H31" s="6">
        <f t="shared" si="12"/>
        <v>1.5</v>
      </c>
      <c r="I31" s="6">
        <f t="shared" si="13"/>
        <v>0.6</v>
      </c>
      <c r="J31" s="12"/>
    </row>
    <row r="32" spans="1:10" ht="13.5" customHeight="1">
      <c r="A32" s="5" t="s">
        <v>102</v>
      </c>
      <c r="B32" s="6">
        <v>100</v>
      </c>
      <c r="C32" s="6">
        <f t="shared" si="8"/>
        <v>20</v>
      </c>
      <c r="D32" s="6">
        <f>B32*H7/100</f>
        <v>3.8844</v>
      </c>
      <c r="E32" s="6">
        <f t="shared" si="9"/>
        <v>2.5</v>
      </c>
      <c r="F32" s="6">
        <f t="shared" si="10"/>
        <v>0.2</v>
      </c>
      <c r="G32" s="6">
        <f t="shared" si="11"/>
        <v>1</v>
      </c>
      <c r="H32" s="6">
        <f t="shared" si="12"/>
        <v>1.5</v>
      </c>
      <c r="I32" s="6">
        <f t="shared" si="13"/>
        <v>0.6</v>
      </c>
      <c r="J32" s="12"/>
    </row>
    <row r="33" spans="1:10" ht="13.5" customHeight="1">
      <c r="A33" s="5" t="s">
        <v>103</v>
      </c>
      <c r="B33" s="6">
        <v>100</v>
      </c>
      <c r="C33" s="6">
        <f t="shared" si="8"/>
        <v>20</v>
      </c>
      <c r="D33" s="6">
        <f>B33*H7/100</f>
        <v>3.8844</v>
      </c>
      <c r="E33" s="6">
        <f t="shared" si="9"/>
        <v>2.5</v>
      </c>
      <c r="F33" s="6">
        <f t="shared" si="10"/>
        <v>0.2</v>
      </c>
      <c r="G33" s="6">
        <f t="shared" si="11"/>
        <v>1</v>
      </c>
      <c r="H33" s="6">
        <f t="shared" si="12"/>
        <v>1.5</v>
      </c>
      <c r="I33" s="6">
        <f t="shared" si="13"/>
        <v>0.6</v>
      </c>
      <c r="J33" s="12"/>
    </row>
    <row r="34" spans="1:10" ht="13.5" customHeight="1">
      <c r="A34" s="5" t="s">
        <v>104</v>
      </c>
      <c r="B34" s="6">
        <v>100</v>
      </c>
      <c r="C34" s="6">
        <f t="shared" si="8"/>
        <v>20</v>
      </c>
      <c r="D34" s="6">
        <f>B34*0.038844</f>
        <v>3.8844000000000003</v>
      </c>
      <c r="E34" s="6">
        <f t="shared" si="9"/>
        <v>2.5</v>
      </c>
      <c r="F34" s="6">
        <f t="shared" si="10"/>
        <v>0.2</v>
      </c>
      <c r="G34" s="6">
        <f t="shared" si="11"/>
        <v>1</v>
      </c>
      <c r="H34" s="6">
        <f t="shared" si="12"/>
        <v>1.5</v>
      </c>
      <c r="I34" s="6">
        <f t="shared" si="13"/>
        <v>0.6</v>
      </c>
      <c r="J34" s="12"/>
    </row>
    <row r="35" spans="1:10" ht="14.25">
      <c r="A35" s="5" t="s">
        <v>105</v>
      </c>
      <c r="B35" s="6">
        <v>100</v>
      </c>
      <c r="C35" s="6">
        <f t="shared" si="8"/>
        <v>20</v>
      </c>
      <c r="D35" s="6">
        <f>B35*H7/100</f>
        <v>3.8844</v>
      </c>
      <c r="E35" s="6">
        <f t="shared" si="9"/>
        <v>2.5</v>
      </c>
      <c r="F35" s="6">
        <f t="shared" si="10"/>
        <v>0.2</v>
      </c>
      <c r="G35" s="6">
        <f t="shared" si="11"/>
        <v>1</v>
      </c>
      <c r="H35" s="6">
        <f t="shared" si="12"/>
        <v>1.5</v>
      </c>
      <c r="I35" s="6">
        <f t="shared" si="13"/>
        <v>0.6</v>
      </c>
      <c r="J35" s="12"/>
    </row>
    <row r="36" spans="1:10" ht="14.25">
      <c r="A36" s="5" t="s">
        <v>106</v>
      </c>
      <c r="B36" s="6">
        <v>100</v>
      </c>
      <c r="C36" s="6">
        <f t="shared" si="8"/>
        <v>20</v>
      </c>
      <c r="D36" s="6">
        <f>B36*H7/100</f>
        <v>3.8844</v>
      </c>
      <c r="E36" s="6">
        <f t="shared" si="9"/>
        <v>2.5</v>
      </c>
      <c r="F36" s="6">
        <f t="shared" si="10"/>
        <v>0.2</v>
      </c>
      <c r="G36" s="6">
        <f t="shared" si="11"/>
        <v>1</v>
      </c>
      <c r="H36" s="6">
        <f t="shared" si="12"/>
        <v>1.5</v>
      </c>
      <c r="I36" s="6">
        <f t="shared" si="13"/>
        <v>0.6</v>
      </c>
      <c r="J36" s="12"/>
    </row>
    <row r="37" spans="1:10" ht="14.25">
      <c r="A37" s="5" t="s">
        <v>107</v>
      </c>
      <c r="B37" s="6">
        <v>100</v>
      </c>
      <c r="C37" s="6">
        <f t="shared" si="8"/>
        <v>20</v>
      </c>
      <c r="D37" s="6">
        <f>B37*H7/100</f>
        <v>3.8844</v>
      </c>
      <c r="E37" s="6">
        <f t="shared" si="9"/>
        <v>2.5</v>
      </c>
      <c r="F37" s="6">
        <f t="shared" si="10"/>
        <v>0.2</v>
      </c>
      <c r="G37" s="6">
        <f t="shared" si="11"/>
        <v>1</v>
      </c>
      <c r="H37" s="6">
        <f t="shared" si="12"/>
        <v>1.5</v>
      </c>
      <c r="I37" s="6">
        <f t="shared" si="13"/>
        <v>0.6</v>
      </c>
      <c r="J37" s="12"/>
    </row>
    <row r="38" spans="1:10" ht="14.25">
      <c r="A38" s="5" t="s">
        <v>108</v>
      </c>
      <c r="B38" s="6">
        <v>100</v>
      </c>
      <c r="C38" s="6">
        <f t="shared" si="8"/>
        <v>20</v>
      </c>
      <c r="D38" s="6">
        <f>B38*H7/100</f>
        <v>3.8844</v>
      </c>
      <c r="E38" s="6">
        <f t="shared" si="9"/>
        <v>2.5</v>
      </c>
      <c r="F38" s="6">
        <f t="shared" si="10"/>
        <v>0.2</v>
      </c>
      <c r="G38" s="6">
        <f t="shared" si="11"/>
        <v>1</v>
      </c>
      <c r="H38" s="6">
        <f t="shared" si="12"/>
        <v>1.5</v>
      </c>
      <c r="I38" s="6">
        <f t="shared" si="13"/>
        <v>0.6</v>
      </c>
      <c r="J38" s="12"/>
    </row>
    <row r="39" spans="1:10" ht="14.25">
      <c r="A39" s="5" t="s">
        <v>109</v>
      </c>
      <c r="B39" s="6">
        <v>100</v>
      </c>
      <c r="C39" s="6">
        <f t="shared" si="8"/>
        <v>20</v>
      </c>
      <c r="D39" s="6">
        <f>B39*H7/100</f>
        <v>3.8844</v>
      </c>
      <c r="E39" s="6">
        <f t="shared" si="9"/>
        <v>2.5</v>
      </c>
      <c r="F39" s="6">
        <f t="shared" si="10"/>
        <v>0.2</v>
      </c>
      <c r="G39" s="6">
        <f t="shared" si="11"/>
        <v>1</v>
      </c>
      <c r="H39" s="6">
        <f t="shared" si="12"/>
        <v>1.5</v>
      </c>
      <c r="I39" s="6">
        <f t="shared" si="13"/>
        <v>0.6</v>
      </c>
      <c r="J39" s="12"/>
    </row>
    <row r="40" spans="1:10" ht="14.25">
      <c r="A40" s="5" t="s">
        <v>110</v>
      </c>
      <c r="B40" s="6">
        <v>100</v>
      </c>
      <c r="C40" s="6">
        <f t="shared" si="8"/>
        <v>20</v>
      </c>
      <c r="D40" s="6">
        <f>B40*H7/100</f>
        <v>3.8844</v>
      </c>
      <c r="E40" s="6">
        <f t="shared" si="9"/>
        <v>2.5</v>
      </c>
      <c r="F40" s="6">
        <f t="shared" si="10"/>
        <v>0.2</v>
      </c>
      <c r="G40" s="6">
        <f t="shared" si="11"/>
        <v>1</v>
      </c>
      <c r="H40" s="6">
        <f t="shared" si="12"/>
        <v>1.5</v>
      </c>
      <c r="I40" s="6">
        <f t="shared" si="13"/>
        <v>0.6</v>
      </c>
      <c r="J40" s="12"/>
    </row>
    <row r="41" spans="1:10" ht="14.25">
      <c r="A41" s="5" t="s">
        <v>111</v>
      </c>
      <c r="B41" s="6">
        <v>100</v>
      </c>
      <c r="C41" s="6">
        <f t="shared" si="8"/>
        <v>20</v>
      </c>
      <c r="D41" s="6">
        <f>B41*H7/100</f>
        <v>3.8844</v>
      </c>
      <c r="E41" s="6">
        <f t="shared" si="9"/>
        <v>2.5</v>
      </c>
      <c r="F41" s="6">
        <f t="shared" si="10"/>
        <v>0.2</v>
      </c>
      <c r="G41" s="6">
        <f t="shared" si="11"/>
        <v>1</v>
      </c>
      <c r="H41" s="6">
        <f t="shared" si="12"/>
        <v>1.5</v>
      </c>
      <c r="I41" s="6">
        <f t="shared" si="13"/>
        <v>0.6</v>
      </c>
      <c r="J41" s="12"/>
    </row>
    <row r="42" spans="1:10" ht="14.25">
      <c r="A42" s="94" t="s">
        <v>44</v>
      </c>
      <c r="B42" s="95">
        <f aca="true" t="shared" si="14" ref="B42:I42">SUM(B30:B41)</f>
        <v>1200</v>
      </c>
      <c r="C42" s="95">
        <f t="shared" si="14"/>
        <v>240</v>
      </c>
      <c r="D42" s="95">
        <f t="shared" si="14"/>
        <v>46.6128</v>
      </c>
      <c r="E42" s="95">
        <f t="shared" si="14"/>
        <v>30</v>
      </c>
      <c r="F42" s="95">
        <f t="shared" si="14"/>
        <v>2.4</v>
      </c>
      <c r="G42" s="95">
        <f t="shared" si="14"/>
        <v>12</v>
      </c>
      <c r="H42" s="95">
        <f t="shared" si="14"/>
        <v>18</v>
      </c>
      <c r="I42" s="95">
        <f t="shared" si="14"/>
        <v>7.199999999999998</v>
      </c>
      <c r="J42" s="106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43.5">
      <c r="A44" s="99" t="s">
        <v>10</v>
      </c>
      <c r="B44" s="100" t="s">
        <v>11</v>
      </c>
      <c r="C44" s="100" t="s">
        <v>12</v>
      </c>
      <c r="D44" s="100" t="s">
        <v>174</v>
      </c>
      <c r="E44" s="100" t="s">
        <v>13</v>
      </c>
      <c r="F44" s="100" t="s">
        <v>14</v>
      </c>
      <c r="G44" s="100" t="s">
        <v>161</v>
      </c>
      <c r="H44" s="100" t="s">
        <v>162</v>
      </c>
      <c r="I44" s="100" t="s">
        <v>15</v>
      </c>
      <c r="J44" s="101" t="s">
        <v>171</v>
      </c>
    </row>
    <row r="45" spans="1:10" ht="14.25">
      <c r="A45" s="5" t="s">
        <v>112</v>
      </c>
      <c r="B45" s="6">
        <v>100</v>
      </c>
      <c r="C45" s="6">
        <f aca="true" t="shared" si="15" ref="C45:C56">B45*0.2</f>
        <v>20</v>
      </c>
      <c r="D45" s="6">
        <f>B45*H8/100</f>
        <v>5.040000000000001</v>
      </c>
      <c r="E45" s="6">
        <f aca="true" t="shared" si="16" ref="E45:E56">B45*0.025</f>
        <v>2.5</v>
      </c>
      <c r="F45" s="6">
        <f aca="true" t="shared" si="17" ref="F45:F56">B45*0.002</f>
        <v>0.2</v>
      </c>
      <c r="G45" s="6">
        <f aca="true" t="shared" si="18" ref="G45:G56">B45*0.01</f>
        <v>1</v>
      </c>
      <c r="H45" s="6">
        <f aca="true" t="shared" si="19" ref="H45:H56">B45*0.015</f>
        <v>1.5</v>
      </c>
      <c r="I45" s="6">
        <f aca="true" t="shared" si="20" ref="I45:I56">B45*0.006</f>
        <v>0.6</v>
      </c>
      <c r="J45" s="12"/>
    </row>
    <row r="46" spans="1:10" ht="14.25">
      <c r="A46" s="5" t="s">
        <v>113</v>
      </c>
      <c r="B46" s="6">
        <v>100</v>
      </c>
      <c r="C46" s="6">
        <f t="shared" si="15"/>
        <v>20</v>
      </c>
      <c r="D46" s="6">
        <f>B46*H8/100</f>
        <v>5.040000000000001</v>
      </c>
      <c r="E46" s="6">
        <f t="shared" si="16"/>
        <v>2.5</v>
      </c>
      <c r="F46" s="6">
        <f t="shared" si="17"/>
        <v>0.2</v>
      </c>
      <c r="G46" s="6">
        <f t="shared" si="18"/>
        <v>1</v>
      </c>
      <c r="H46" s="6">
        <f t="shared" si="19"/>
        <v>1.5</v>
      </c>
      <c r="I46" s="6">
        <f t="shared" si="20"/>
        <v>0.6</v>
      </c>
      <c r="J46" s="12"/>
    </row>
    <row r="47" spans="1:10" ht="14.25">
      <c r="A47" s="5" t="s">
        <v>114</v>
      </c>
      <c r="B47" s="6">
        <v>100</v>
      </c>
      <c r="C47" s="6">
        <f t="shared" si="15"/>
        <v>20</v>
      </c>
      <c r="D47" s="6">
        <f>B47*H8/100</f>
        <v>5.040000000000001</v>
      </c>
      <c r="E47" s="6">
        <f t="shared" si="16"/>
        <v>2.5</v>
      </c>
      <c r="F47" s="6">
        <f t="shared" si="17"/>
        <v>0.2</v>
      </c>
      <c r="G47" s="6">
        <f t="shared" si="18"/>
        <v>1</v>
      </c>
      <c r="H47" s="6">
        <f t="shared" si="19"/>
        <v>1.5</v>
      </c>
      <c r="I47" s="6">
        <f t="shared" si="20"/>
        <v>0.6</v>
      </c>
      <c r="J47" s="12"/>
    </row>
    <row r="48" spans="1:10" ht="14.25">
      <c r="A48" s="5" t="s">
        <v>115</v>
      </c>
      <c r="B48" s="6">
        <v>100</v>
      </c>
      <c r="C48" s="6">
        <f t="shared" si="15"/>
        <v>20</v>
      </c>
      <c r="D48" s="6">
        <f>B48*H8/100</f>
        <v>5.040000000000001</v>
      </c>
      <c r="E48" s="6">
        <f t="shared" si="16"/>
        <v>2.5</v>
      </c>
      <c r="F48" s="6">
        <f t="shared" si="17"/>
        <v>0.2</v>
      </c>
      <c r="G48" s="6">
        <f t="shared" si="18"/>
        <v>1</v>
      </c>
      <c r="H48" s="6">
        <f t="shared" si="19"/>
        <v>1.5</v>
      </c>
      <c r="I48" s="6">
        <f t="shared" si="20"/>
        <v>0.6</v>
      </c>
      <c r="J48" s="12"/>
    </row>
    <row r="49" spans="1:10" ht="14.25">
      <c r="A49" s="5" t="s">
        <v>116</v>
      </c>
      <c r="B49" s="6">
        <v>100</v>
      </c>
      <c r="C49" s="6">
        <f t="shared" si="15"/>
        <v>20</v>
      </c>
      <c r="D49" s="6">
        <f>B49*H8/100</f>
        <v>5.040000000000001</v>
      </c>
      <c r="E49" s="6">
        <f t="shared" si="16"/>
        <v>2.5</v>
      </c>
      <c r="F49" s="6">
        <f t="shared" si="17"/>
        <v>0.2</v>
      </c>
      <c r="G49" s="6">
        <f t="shared" si="18"/>
        <v>1</v>
      </c>
      <c r="H49" s="6">
        <f t="shared" si="19"/>
        <v>1.5</v>
      </c>
      <c r="I49" s="6">
        <f t="shared" si="20"/>
        <v>0.6</v>
      </c>
      <c r="J49" s="12"/>
    </row>
    <row r="50" spans="1:10" ht="14.25">
      <c r="A50" s="5" t="s">
        <v>117</v>
      </c>
      <c r="B50" s="6">
        <v>100</v>
      </c>
      <c r="C50" s="6">
        <f t="shared" si="15"/>
        <v>20</v>
      </c>
      <c r="D50" s="6">
        <f>B50*H8/100</f>
        <v>5.040000000000001</v>
      </c>
      <c r="E50" s="6">
        <f t="shared" si="16"/>
        <v>2.5</v>
      </c>
      <c r="F50" s="6">
        <f t="shared" si="17"/>
        <v>0.2</v>
      </c>
      <c r="G50" s="6">
        <f t="shared" si="18"/>
        <v>1</v>
      </c>
      <c r="H50" s="6">
        <f t="shared" si="19"/>
        <v>1.5</v>
      </c>
      <c r="I50" s="6">
        <f t="shared" si="20"/>
        <v>0.6</v>
      </c>
      <c r="J50" s="12"/>
    </row>
    <row r="51" spans="1:10" ht="14.25">
      <c r="A51" s="5" t="s">
        <v>118</v>
      </c>
      <c r="B51" s="6">
        <v>100</v>
      </c>
      <c r="C51" s="6">
        <f t="shared" si="15"/>
        <v>20</v>
      </c>
      <c r="D51" s="6">
        <f>B51*H8/100</f>
        <v>5.040000000000001</v>
      </c>
      <c r="E51" s="6">
        <f t="shared" si="16"/>
        <v>2.5</v>
      </c>
      <c r="F51" s="6">
        <f t="shared" si="17"/>
        <v>0.2</v>
      </c>
      <c r="G51" s="6">
        <f t="shared" si="18"/>
        <v>1</v>
      </c>
      <c r="H51" s="6">
        <f t="shared" si="19"/>
        <v>1.5</v>
      </c>
      <c r="I51" s="6">
        <f t="shared" si="20"/>
        <v>0.6</v>
      </c>
      <c r="J51" s="12"/>
    </row>
    <row r="52" spans="1:10" ht="14.25">
      <c r="A52" s="5" t="s">
        <v>119</v>
      </c>
      <c r="B52" s="6">
        <v>100</v>
      </c>
      <c r="C52" s="6">
        <f t="shared" si="15"/>
        <v>20</v>
      </c>
      <c r="D52" s="6">
        <f>B52*H8/100</f>
        <v>5.040000000000001</v>
      </c>
      <c r="E52" s="6">
        <f t="shared" si="16"/>
        <v>2.5</v>
      </c>
      <c r="F52" s="6">
        <f t="shared" si="17"/>
        <v>0.2</v>
      </c>
      <c r="G52" s="6">
        <f t="shared" si="18"/>
        <v>1</v>
      </c>
      <c r="H52" s="6">
        <f t="shared" si="19"/>
        <v>1.5</v>
      </c>
      <c r="I52" s="6">
        <f t="shared" si="20"/>
        <v>0.6</v>
      </c>
      <c r="J52" s="12"/>
    </row>
    <row r="53" spans="1:10" ht="14.25">
      <c r="A53" s="5" t="s">
        <v>120</v>
      </c>
      <c r="B53" s="6">
        <v>100</v>
      </c>
      <c r="C53" s="6">
        <f t="shared" si="15"/>
        <v>20</v>
      </c>
      <c r="D53" s="6">
        <f>B53*H8/100</f>
        <v>5.040000000000001</v>
      </c>
      <c r="E53" s="6">
        <f t="shared" si="16"/>
        <v>2.5</v>
      </c>
      <c r="F53" s="6">
        <f t="shared" si="17"/>
        <v>0.2</v>
      </c>
      <c r="G53" s="6">
        <f t="shared" si="18"/>
        <v>1</v>
      </c>
      <c r="H53" s="6">
        <f t="shared" si="19"/>
        <v>1.5</v>
      </c>
      <c r="I53" s="6">
        <f t="shared" si="20"/>
        <v>0.6</v>
      </c>
      <c r="J53" s="12"/>
    </row>
    <row r="54" spans="1:10" ht="14.25">
      <c r="A54" s="5" t="s">
        <v>121</v>
      </c>
      <c r="B54" s="6">
        <v>100</v>
      </c>
      <c r="C54" s="6">
        <f t="shared" si="15"/>
        <v>20</v>
      </c>
      <c r="D54" s="6">
        <f>B54*H8/100</f>
        <v>5.040000000000001</v>
      </c>
      <c r="E54" s="6">
        <f t="shared" si="16"/>
        <v>2.5</v>
      </c>
      <c r="F54" s="6">
        <f t="shared" si="17"/>
        <v>0.2</v>
      </c>
      <c r="G54" s="6">
        <f t="shared" si="18"/>
        <v>1</v>
      </c>
      <c r="H54" s="6">
        <f t="shared" si="19"/>
        <v>1.5</v>
      </c>
      <c r="I54" s="6">
        <f t="shared" si="20"/>
        <v>0.6</v>
      </c>
      <c r="J54" s="12"/>
    </row>
    <row r="55" spans="1:10" ht="14.25">
      <c r="A55" s="5" t="s">
        <v>122</v>
      </c>
      <c r="B55" s="6">
        <v>100</v>
      </c>
      <c r="C55" s="6">
        <f t="shared" si="15"/>
        <v>20</v>
      </c>
      <c r="D55" s="6">
        <f>B55*H8/100</f>
        <v>5.040000000000001</v>
      </c>
      <c r="E55" s="6">
        <f t="shared" si="16"/>
        <v>2.5</v>
      </c>
      <c r="F55" s="6">
        <f t="shared" si="17"/>
        <v>0.2</v>
      </c>
      <c r="G55" s="6">
        <f t="shared" si="18"/>
        <v>1</v>
      </c>
      <c r="H55" s="6">
        <f t="shared" si="19"/>
        <v>1.5</v>
      </c>
      <c r="I55" s="6">
        <f t="shared" si="20"/>
        <v>0.6</v>
      </c>
      <c r="J55" s="12"/>
    </row>
    <row r="56" spans="1:10" ht="14.25">
      <c r="A56" s="5" t="s">
        <v>123</v>
      </c>
      <c r="B56" s="6">
        <v>100</v>
      </c>
      <c r="C56" s="6">
        <f t="shared" si="15"/>
        <v>20</v>
      </c>
      <c r="D56" s="6">
        <f>B56*H8/100</f>
        <v>5.040000000000001</v>
      </c>
      <c r="E56" s="6">
        <f t="shared" si="16"/>
        <v>2.5</v>
      </c>
      <c r="F56" s="6">
        <f t="shared" si="17"/>
        <v>0.2</v>
      </c>
      <c r="G56" s="6">
        <f t="shared" si="18"/>
        <v>1</v>
      </c>
      <c r="H56" s="6">
        <f t="shared" si="19"/>
        <v>1.5</v>
      </c>
      <c r="I56" s="6">
        <f t="shared" si="20"/>
        <v>0.6</v>
      </c>
      <c r="J56" s="12"/>
    </row>
    <row r="57" spans="1:10" ht="14.25">
      <c r="A57" s="94" t="s">
        <v>44</v>
      </c>
      <c r="B57" s="95">
        <f aca="true" t="shared" si="21" ref="B57:I57">SUM(B45:B56)</f>
        <v>1200</v>
      </c>
      <c r="C57" s="95">
        <f t="shared" si="21"/>
        <v>240</v>
      </c>
      <c r="D57" s="95">
        <f t="shared" si="21"/>
        <v>60.48</v>
      </c>
      <c r="E57" s="95">
        <f t="shared" si="21"/>
        <v>30</v>
      </c>
      <c r="F57" s="95">
        <f t="shared" si="21"/>
        <v>2.4</v>
      </c>
      <c r="G57" s="95">
        <f t="shared" si="21"/>
        <v>12</v>
      </c>
      <c r="H57" s="95">
        <f t="shared" si="21"/>
        <v>18</v>
      </c>
      <c r="I57" s="95">
        <f t="shared" si="21"/>
        <v>7.199999999999998</v>
      </c>
      <c r="J57" s="106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43.5">
      <c r="A59" s="99" t="s">
        <v>10</v>
      </c>
      <c r="B59" s="100" t="s">
        <v>11</v>
      </c>
      <c r="C59" s="100" t="s">
        <v>12</v>
      </c>
      <c r="D59" s="100" t="s">
        <v>175</v>
      </c>
      <c r="E59" s="100" t="s">
        <v>13</v>
      </c>
      <c r="F59" s="100" t="s">
        <v>14</v>
      </c>
      <c r="G59" s="100" t="s">
        <v>161</v>
      </c>
      <c r="H59" s="100" t="s">
        <v>162</v>
      </c>
      <c r="I59" s="100" t="s">
        <v>15</v>
      </c>
      <c r="J59" s="101" t="s">
        <v>171</v>
      </c>
    </row>
    <row r="60" spans="1:10" ht="14.25">
      <c r="A60" s="5" t="s">
        <v>124</v>
      </c>
      <c r="B60" s="6">
        <v>100</v>
      </c>
      <c r="C60" s="6">
        <f aca="true" t="shared" si="22" ref="C60:C71">B60*0.2</f>
        <v>20</v>
      </c>
      <c r="D60" s="6">
        <f>B60*H9/100</f>
        <v>4.53</v>
      </c>
      <c r="E60" s="6">
        <f aca="true" t="shared" si="23" ref="E60:E71">B60*0.025</f>
        <v>2.5</v>
      </c>
      <c r="F60" s="6">
        <f aca="true" t="shared" si="24" ref="F60:F71">B60*0.002</f>
        <v>0.2</v>
      </c>
      <c r="G60" s="6">
        <f aca="true" t="shared" si="25" ref="G60:G71">B60*0.01</f>
        <v>1</v>
      </c>
      <c r="H60" s="6">
        <f aca="true" t="shared" si="26" ref="H60:H71">B60*0.015</f>
        <v>1.5</v>
      </c>
      <c r="I60" s="6">
        <f aca="true" t="shared" si="27" ref="I60:I71">B60*0.006</f>
        <v>0.6</v>
      </c>
      <c r="J60" s="12"/>
    </row>
    <row r="61" spans="1:10" ht="14.25">
      <c r="A61" s="5" t="s">
        <v>125</v>
      </c>
      <c r="B61" s="6">
        <v>100</v>
      </c>
      <c r="C61" s="6">
        <f t="shared" si="22"/>
        <v>20</v>
      </c>
      <c r="D61" s="6">
        <f>B61*H9/100</f>
        <v>4.53</v>
      </c>
      <c r="E61" s="6">
        <f t="shared" si="23"/>
        <v>2.5</v>
      </c>
      <c r="F61" s="6">
        <f t="shared" si="24"/>
        <v>0.2</v>
      </c>
      <c r="G61" s="6">
        <f t="shared" si="25"/>
        <v>1</v>
      </c>
      <c r="H61" s="6">
        <f t="shared" si="26"/>
        <v>1.5</v>
      </c>
      <c r="I61" s="6">
        <f t="shared" si="27"/>
        <v>0.6</v>
      </c>
      <c r="J61" s="12"/>
    </row>
    <row r="62" spans="1:10" ht="14.25">
      <c r="A62" s="5" t="s">
        <v>126</v>
      </c>
      <c r="B62" s="6">
        <v>100</v>
      </c>
      <c r="C62" s="6">
        <f t="shared" si="22"/>
        <v>20</v>
      </c>
      <c r="D62" s="6">
        <f>B62*H9/100</f>
        <v>4.53</v>
      </c>
      <c r="E62" s="6">
        <f t="shared" si="23"/>
        <v>2.5</v>
      </c>
      <c r="F62" s="6">
        <f t="shared" si="24"/>
        <v>0.2</v>
      </c>
      <c r="G62" s="6">
        <f t="shared" si="25"/>
        <v>1</v>
      </c>
      <c r="H62" s="6">
        <f t="shared" si="26"/>
        <v>1.5</v>
      </c>
      <c r="I62" s="6">
        <f t="shared" si="27"/>
        <v>0.6</v>
      </c>
      <c r="J62" s="12"/>
    </row>
    <row r="63" spans="1:10" ht="14.25">
      <c r="A63" s="5" t="s">
        <v>127</v>
      </c>
      <c r="B63" s="6">
        <v>100</v>
      </c>
      <c r="C63" s="6">
        <f t="shared" si="22"/>
        <v>20</v>
      </c>
      <c r="D63" s="6">
        <f>B63*H9/100</f>
        <v>4.53</v>
      </c>
      <c r="E63" s="6">
        <f t="shared" si="23"/>
        <v>2.5</v>
      </c>
      <c r="F63" s="6">
        <f t="shared" si="24"/>
        <v>0.2</v>
      </c>
      <c r="G63" s="6">
        <f t="shared" si="25"/>
        <v>1</v>
      </c>
      <c r="H63" s="6">
        <f t="shared" si="26"/>
        <v>1.5</v>
      </c>
      <c r="I63" s="6">
        <f t="shared" si="27"/>
        <v>0.6</v>
      </c>
      <c r="J63" s="12"/>
    </row>
    <row r="64" spans="1:10" ht="14.25">
      <c r="A64" s="5" t="s">
        <v>128</v>
      </c>
      <c r="B64" s="6">
        <v>100</v>
      </c>
      <c r="C64" s="6">
        <f t="shared" si="22"/>
        <v>20</v>
      </c>
      <c r="D64" s="6">
        <f>B64*H9/100</f>
        <v>4.53</v>
      </c>
      <c r="E64" s="6">
        <f t="shared" si="23"/>
        <v>2.5</v>
      </c>
      <c r="F64" s="6">
        <f t="shared" si="24"/>
        <v>0.2</v>
      </c>
      <c r="G64" s="6">
        <f t="shared" si="25"/>
        <v>1</v>
      </c>
      <c r="H64" s="6">
        <f t="shared" si="26"/>
        <v>1.5</v>
      </c>
      <c r="I64" s="6">
        <f t="shared" si="27"/>
        <v>0.6</v>
      </c>
      <c r="J64" s="12"/>
    </row>
    <row r="65" spans="1:10" ht="14.25">
      <c r="A65" s="5" t="s">
        <v>129</v>
      </c>
      <c r="B65" s="6">
        <v>100</v>
      </c>
      <c r="C65" s="6">
        <f t="shared" si="22"/>
        <v>20</v>
      </c>
      <c r="D65" s="6">
        <f>B65*H9/100</f>
        <v>4.53</v>
      </c>
      <c r="E65" s="6">
        <f t="shared" si="23"/>
        <v>2.5</v>
      </c>
      <c r="F65" s="6">
        <f t="shared" si="24"/>
        <v>0.2</v>
      </c>
      <c r="G65" s="6">
        <f t="shared" si="25"/>
        <v>1</v>
      </c>
      <c r="H65" s="6">
        <f t="shared" si="26"/>
        <v>1.5</v>
      </c>
      <c r="I65" s="6">
        <f t="shared" si="27"/>
        <v>0.6</v>
      </c>
      <c r="J65" s="12"/>
    </row>
    <row r="66" spans="1:10" ht="14.25">
      <c r="A66" s="5" t="s">
        <v>130</v>
      </c>
      <c r="B66" s="6">
        <v>100</v>
      </c>
      <c r="C66" s="6">
        <f t="shared" si="22"/>
        <v>20</v>
      </c>
      <c r="D66" s="6">
        <f>B66*H9/100</f>
        <v>4.53</v>
      </c>
      <c r="E66" s="6">
        <f t="shared" si="23"/>
        <v>2.5</v>
      </c>
      <c r="F66" s="6">
        <f t="shared" si="24"/>
        <v>0.2</v>
      </c>
      <c r="G66" s="6">
        <f t="shared" si="25"/>
        <v>1</v>
      </c>
      <c r="H66" s="6">
        <f t="shared" si="26"/>
        <v>1.5</v>
      </c>
      <c r="I66" s="6">
        <f t="shared" si="27"/>
        <v>0.6</v>
      </c>
      <c r="J66" s="12"/>
    </row>
    <row r="67" spans="1:10" ht="14.25">
      <c r="A67" s="5" t="s">
        <v>131</v>
      </c>
      <c r="B67" s="6">
        <v>100</v>
      </c>
      <c r="C67" s="6">
        <f t="shared" si="22"/>
        <v>20</v>
      </c>
      <c r="D67" s="6">
        <f>B67*H9/100</f>
        <v>4.53</v>
      </c>
      <c r="E67" s="6">
        <f t="shared" si="23"/>
        <v>2.5</v>
      </c>
      <c r="F67" s="6">
        <f t="shared" si="24"/>
        <v>0.2</v>
      </c>
      <c r="G67" s="6">
        <f t="shared" si="25"/>
        <v>1</v>
      </c>
      <c r="H67" s="6">
        <f t="shared" si="26"/>
        <v>1.5</v>
      </c>
      <c r="I67" s="6">
        <f t="shared" si="27"/>
        <v>0.6</v>
      </c>
      <c r="J67" s="12"/>
    </row>
    <row r="68" spans="1:10" ht="14.25">
      <c r="A68" s="5" t="s">
        <v>132</v>
      </c>
      <c r="B68" s="6">
        <v>100</v>
      </c>
      <c r="C68" s="6">
        <f t="shared" si="22"/>
        <v>20</v>
      </c>
      <c r="D68" s="6">
        <f>B68*H9/100</f>
        <v>4.53</v>
      </c>
      <c r="E68" s="6">
        <f t="shared" si="23"/>
        <v>2.5</v>
      </c>
      <c r="F68" s="6">
        <f t="shared" si="24"/>
        <v>0.2</v>
      </c>
      <c r="G68" s="6">
        <f t="shared" si="25"/>
        <v>1</v>
      </c>
      <c r="H68" s="6">
        <f t="shared" si="26"/>
        <v>1.5</v>
      </c>
      <c r="I68" s="6">
        <f t="shared" si="27"/>
        <v>0.6</v>
      </c>
      <c r="J68" s="12"/>
    </row>
    <row r="69" spans="1:10" ht="14.25">
      <c r="A69" s="5" t="s">
        <v>133</v>
      </c>
      <c r="B69" s="6">
        <v>100</v>
      </c>
      <c r="C69" s="6">
        <f t="shared" si="22"/>
        <v>20</v>
      </c>
      <c r="D69" s="6">
        <f>B69*H9/100</f>
        <v>4.53</v>
      </c>
      <c r="E69" s="6">
        <f t="shared" si="23"/>
        <v>2.5</v>
      </c>
      <c r="F69" s="6">
        <f t="shared" si="24"/>
        <v>0.2</v>
      </c>
      <c r="G69" s="6">
        <f t="shared" si="25"/>
        <v>1</v>
      </c>
      <c r="H69" s="6">
        <f t="shared" si="26"/>
        <v>1.5</v>
      </c>
      <c r="I69" s="6">
        <f t="shared" si="27"/>
        <v>0.6</v>
      </c>
      <c r="J69" s="12"/>
    </row>
    <row r="70" spans="1:10" ht="14.25">
      <c r="A70" s="5" t="s">
        <v>134</v>
      </c>
      <c r="B70" s="6">
        <v>100</v>
      </c>
      <c r="C70" s="6">
        <f t="shared" si="22"/>
        <v>20</v>
      </c>
      <c r="D70" s="6">
        <f>B70*H9/100</f>
        <v>4.53</v>
      </c>
      <c r="E70" s="6">
        <f t="shared" si="23"/>
        <v>2.5</v>
      </c>
      <c r="F70" s="6">
        <f t="shared" si="24"/>
        <v>0.2</v>
      </c>
      <c r="G70" s="6">
        <f t="shared" si="25"/>
        <v>1</v>
      </c>
      <c r="H70" s="6">
        <f t="shared" si="26"/>
        <v>1.5</v>
      </c>
      <c r="I70" s="6">
        <f t="shared" si="27"/>
        <v>0.6</v>
      </c>
      <c r="J70" s="12"/>
    </row>
    <row r="71" spans="1:10" ht="14.25">
      <c r="A71" s="5" t="s">
        <v>135</v>
      </c>
      <c r="B71" s="6">
        <v>100</v>
      </c>
      <c r="C71" s="6">
        <f t="shared" si="22"/>
        <v>20</v>
      </c>
      <c r="D71" s="6">
        <f>B71*H9/100</f>
        <v>4.53</v>
      </c>
      <c r="E71" s="6">
        <f t="shared" si="23"/>
        <v>2.5</v>
      </c>
      <c r="F71" s="6">
        <f t="shared" si="24"/>
        <v>0.2</v>
      </c>
      <c r="G71" s="6">
        <f t="shared" si="25"/>
        <v>1</v>
      </c>
      <c r="H71" s="6">
        <f t="shared" si="26"/>
        <v>1.5</v>
      </c>
      <c r="I71" s="6">
        <f t="shared" si="27"/>
        <v>0.6</v>
      </c>
      <c r="J71" s="12"/>
    </row>
    <row r="72" spans="1:10" ht="14.25">
      <c r="A72" s="94" t="s">
        <v>44</v>
      </c>
      <c r="B72" s="95">
        <f aca="true" t="shared" si="28" ref="B72:I72">SUM(B60:B71)</f>
        <v>1200</v>
      </c>
      <c r="C72" s="95">
        <f t="shared" si="28"/>
        <v>240</v>
      </c>
      <c r="D72" s="95">
        <f t="shared" si="28"/>
        <v>54.36000000000001</v>
      </c>
      <c r="E72" s="95">
        <f t="shared" si="28"/>
        <v>30</v>
      </c>
      <c r="F72" s="95">
        <f t="shared" si="28"/>
        <v>2.4</v>
      </c>
      <c r="G72" s="95">
        <f t="shared" si="28"/>
        <v>12</v>
      </c>
      <c r="H72" s="95">
        <f t="shared" si="28"/>
        <v>18</v>
      </c>
      <c r="I72" s="95">
        <f t="shared" si="28"/>
        <v>7.199999999999998</v>
      </c>
      <c r="J72" s="106"/>
    </row>
    <row r="73" spans="1:10" ht="14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43.5">
      <c r="A74" s="99" t="s">
        <v>10</v>
      </c>
      <c r="B74" s="100" t="s">
        <v>11</v>
      </c>
      <c r="C74" s="100" t="s">
        <v>12</v>
      </c>
      <c r="D74" s="100" t="s">
        <v>176</v>
      </c>
      <c r="E74" s="100" t="s">
        <v>13</v>
      </c>
      <c r="F74" s="100" t="s">
        <v>14</v>
      </c>
      <c r="G74" s="100" t="s">
        <v>161</v>
      </c>
      <c r="H74" s="100" t="s">
        <v>162</v>
      </c>
      <c r="I74" s="100" t="s">
        <v>15</v>
      </c>
      <c r="J74" s="101" t="s">
        <v>171</v>
      </c>
    </row>
    <row r="75" spans="1:10" ht="14.25">
      <c r="A75" s="5" t="s">
        <v>136</v>
      </c>
      <c r="B75" s="6">
        <v>100</v>
      </c>
      <c r="C75" s="6">
        <f aca="true" t="shared" si="29" ref="C75:C86">B75*0.2</f>
        <v>20</v>
      </c>
      <c r="D75" s="6">
        <f>B75*H10/100</f>
        <v>5.07</v>
      </c>
      <c r="E75" s="6">
        <f aca="true" t="shared" si="30" ref="E75:E86">B75*0.025</f>
        <v>2.5</v>
      </c>
      <c r="F75" s="6">
        <f aca="true" t="shared" si="31" ref="F75:F86">B75*0.002</f>
        <v>0.2</v>
      </c>
      <c r="G75" s="6">
        <f aca="true" t="shared" si="32" ref="G75:G86">B75*0.01</f>
        <v>1</v>
      </c>
      <c r="H75" s="6">
        <f aca="true" t="shared" si="33" ref="H75:H86">B75*0.015</f>
        <v>1.5</v>
      </c>
      <c r="I75" s="6">
        <f aca="true" t="shared" si="34" ref="I75:I86">B75*0.006</f>
        <v>0.6</v>
      </c>
      <c r="J75" s="12"/>
    </row>
    <row r="76" spans="1:10" ht="14.25">
      <c r="A76" s="5" t="s">
        <v>137</v>
      </c>
      <c r="B76" s="6">
        <v>100</v>
      </c>
      <c r="C76" s="6">
        <f t="shared" si="29"/>
        <v>20</v>
      </c>
      <c r="D76" s="6">
        <f>B76*H10/100</f>
        <v>5.07</v>
      </c>
      <c r="E76" s="6">
        <f t="shared" si="30"/>
        <v>2.5</v>
      </c>
      <c r="F76" s="6">
        <f t="shared" si="31"/>
        <v>0.2</v>
      </c>
      <c r="G76" s="6">
        <f t="shared" si="32"/>
        <v>1</v>
      </c>
      <c r="H76" s="6">
        <f t="shared" si="33"/>
        <v>1.5</v>
      </c>
      <c r="I76" s="6">
        <f t="shared" si="34"/>
        <v>0.6</v>
      </c>
      <c r="J76" s="12"/>
    </row>
    <row r="77" spans="1:10" ht="14.25">
      <c r="A77" s="5" t="s">
        <v>138</v>
      </c>
      <c r="B77" s="6">
        <v>100</v>
      </c>
      <c r="C77" s="6">
        <f t="shared" si="29"/>
        <v>20</v>
      </c>
      <c r="D77" s="6">
        <f>B77*H10/100</f>
        <v>5.07</v>
      </c>
      <c r="E77" s="6">
        <f t="shared" si="30"/>
        <v>2.5</v>
      </c>
      <c r="F77" s="6">
        <f t="shared" si="31"/>
        <v>0.2</v>
      </c>
      <c r="G77" s="6">
        <f t="shared" si="32"/>
        <v>1</v>
      </c>
      <c r="H77" s="6">
        <f t="shared" si="33"/>
        <v>1.5</v>
      </c>
      <c r="I77" s="6">
        <f t="shared" si="34"/>
        <v>0.6</v>
      </c>
      <c r="J77" s="12"/>
    </row>
    <row r="78" spans="1:10" ht="14.25">
      <c r="A78" s="5" t="s">
        <v>139</v>
      </c>
      <c r="B78" s="6">
        <v>100</v>
      </c>
      <c r="C78" s="6">
        <f t="shared" si="29"/>
        <v>20</v>
      </c>
      <c r="D78" s="6">
        <f>B78*H10/100</f>
        <v>5.07</v>
      </c>
      <c r="E78" s="6">
        <f t="shared" si="30"/>
        <v>2.5</v>
      </c>
      <c r="F78" s="6">
        <f t="shared" si="31"/>
        <v>0.2</v>
      </c>
      <c r="G78" s="6">
        <f t="shared" si="32"/>
        <v>1</v>
      </c>
      <c r="H78" s="6">
        <f t="shared" si="33"/>
        <v>1.5</v>
      </c>
      <c r="I78" s="6">
        <f t="shared" si="34"/>
        <v>0.6</v>
      </c>
      <c r="J78" s="12"/>
    </row>
    <row r="79" spans="1:10" ht="14.25">
      <c r="A79" s="5" t="s">
        <v>140</v>
      </c>
      <c r="B79" s="6">
        <v>100</v>
      </c>
      <c r="C79" s="6">
        <f t="shared" si="29"/>
        <v>20</v>
      </c>
      <c r="D79" s="6">
        <f>B79*H10/100</f>
        <v>5.07</v>
      </c>
      <c r="E79" s="6">
        <f t="shared" si="30"/>
        <v>2.5</v>
      </c>
      <c r="F79" s="6">
        <f t="shared" si="31"/>
        <v>0.2</v>
      </c>
      <c r="G79" s="6">
        <f t="shared" si="32"/>
        <v>1</v>
      </c>
      <c r="H79" s="6">
        <f t="shared" si="33"/>
        <v>1.5</v>
      </c>
      <c r="I79" s="6">
        <f t="shared" si="34"/>
        <v>0.6</v>
      </c>
      <c r="J79" s="12"/>
    </row>
    <row r="80" spans="1:10" ht="14.25">
      <c r="A80" s="5" t="s">
        <v>141</v>
      </c>
      <c r="B80" s="6">
        <v>100</v>
      </c>
      <c r="C80" s="6">
        <f t="shared" si="29"/>
        <v>20</v>
      </c>
      <c r="D80" s="6">
        <f>B80*H10/100</f>
        <v>5.07</v>
      </c>
      <c r="E80" s="6">
        <f t="shared" si="30"/>
        <v>2.5</v>
      </c>
      <c r="F80" s="6">
        <f t="shared" si="31"/>
        <v>0.2</v>
      </c>
      <c r="G80" s="6">
        <f t="shared" si="32"/>
        <v>1</v>
      </c>
      <c r="H80" s="6">
        <f t="shared" si="33"/>
        <v>1.5</v>
      </c>
      <c r="I80" s="6">
        <f t="shared" si="34"/>
        <v>0.6</v>
      </c>
      <c r="J80" s="12"/>
    </row>
    <row r="81" spans="1:10" ht="14.25">
      <c r="A81" s="5" t="s">
        <v>142</v>
      </c>
      <c r="B81" s="6">
        <v>100</v>
      </c>
      <c r="C81" s="6">
        <f t="shared" si="29"/>
        <v>20</v>
      </c>
      <c r="D81" s="6">
        <f>B81*H10/100</f>
        <v>5.07</v>
      </c>
      <c r="E81" s="6">
        <f t="shared" si="30"/>
        <v>2.5</v>
      </c>
      <c r="F81" s="6">
        <f t="shared" si="31"/>
        <v>0.2</v>
      </c>
      <c r="G81" s="6">
        <f t="shared" si="32"/>
        <v>1</v>
      </c>
      <c r="H81" s="6">
        <f t="shared" si="33"/>
        <v>1.5</v>
      </c>
      <c r="I81" s="6">
        <f t="shared" si="34"/>
        <v>0.6</v>
      </c>
      <c r="J81" s="12"/>
    </row>
    <row r="82" spans="1:10" ht="14.25">
      <c r="A82" s="5" t="s">
        <v>143</v>
      </c>
      <c r="B82" s="6">
        <v>100</v>
      </c>
      <c r="C82" s="6">
        <f t="shared" si="29"/>
        <v>20</v>
      </c>
      <c r="D82" s="6">
        <f>B82*H10/100</f>
        <v>5.07</v>
      </c>
      <c r="E82" s="6">
        <f t="shared" si="30"/>
        <v>2.5</v>
      </c>
      <c r="F82" s="6">
        <f t="shared" si="31"/>
        <v>0.2</v>
      </c>
      <c r="G82" s="6">
        <f t="shared" si="32"/>
        <v>1</v>
      </c>
      <c r="H82" s="6">
        <f t="shared" si="33"/>
        <v>1.5</v>
      </c>
      <c r="I82" s="6">
        <f t="shared" si="34"/>
        <v>0.6</v>
      </c>
      <c r="J82" s="12"/>
    </row>
    <row r="83" spans="1:10" ht="14.25">
      <c r="A83" s="5" t="s">
        <v>144</v>
      </c>
      <c r="B83" s="6">
        <v>100</v>
      </c>
      <c r="C83" s="6">
        <f t="shared" si="29"/>
        <v>20</v>
      </c>
      <c r="D83" s="6">
        <f>B83*H10/100</f>
        <v>5.07</v>
      </c>
      <c r="E83" s="6">
        <f t="shared" si="30"/>
        <v>2.5</v>
      </c>
      <c r="F83" s="6">
        <f t="shared" si="31"/>
        <v>0.2</v>
      </c>
      <c r="G83" s="6">
        <f t="shared" si="32"/>
        <v>1</v>
      </c>
      <c r="H83" s="6">
        <f t="shared" si="33"/>
        <v>1.5</v>
      </c>
      <c r="I83" s="6">
        <f t="shared" si="34"/>
        <v>0.6</v>
      </c>
      <c r="J83" s="12"/>
    </row>
    <row r="84" spans="1:10" ht="14.25">
      <c r="A84" s="5" t="s">
        <v>145</v>
      </c>
      <c r="B84" s="6">
        <v>100</v>
      </c>
      <c r="C84" s="6">
        <f t="shared" si="29"/>
        <v>20</v>
      </c>
      <c r="D84" s="6">
        <f>B84*H10/100</f>
        <v>5.07</v>
      </c>
      <c r="E84" s="6">
        <f t="shared" si="30"/>
        <v>2.5</v>
      </c>
      <c r="F84" s="6">
        <f t="shared" si="31"/>
        <v>0.2</v>
      </c>
      <c r="G84" s="6">
        <f t="shared" si="32"/>
        <v>1</v>
      </c>
      <c r="H84" s="6">
        <f t="shared" si="33"/>
        <v>1.5</v>
      </c>
      <c r="I84" s="6">
        <f t="shared" si="34"/>
        <v>0.6</v>
      </c>
      <c r="J84" s="12"/>
    </row>
    <row r="85" spans="1:10" ht="14.25">
      <c r="A85" s="5" t="s">
        <v>146</v>
      </c>
      <c r="B85" s="6">
        <v>100</v>
      </c>
      <c r="C85" s="6">
        <f t="shared" si="29"/>
        <v>20</v>
      </c>
      <c r="D85" s="6">
        <f>B85*H10/100</f>
        <v>5.07</v>
      </c>
      <c r="E85" s="6">
        <f t="shared" si="30"/>
        <v>2.5</v>
      </c>
      <c r="F85" s="6">
        <f t="shared" si="31"/>
        <v>0.2</v>
      </c>
      <c r="G85" s="6">
        <f t="shared" si="32"/>
        <v>1</v>
      </c>
      <c r="H85" s="6">
        <f t="shared" si="33"/>
        <v>1.5</v>
      </c>
      <c r="I85" s="6">
        <f t="shared" si="34"/>
        <v>0.6</v>
      </c>
      <c r="J85" s="12"/>
    </row>
    <row r="86" spans="1:10" ht="14.25">
      <c r="A86" s="5" t="s">
        <v>147</v>
      </c>
      <c r="B86" s="6">
        <v>100</v>
      </c>
      <c r="C86" s="6">
        <f t="shared" si="29"/>
        <v>20</v>
      </c>
      <c r="D86" s="6">
        <f>B86*H10/100</f>
        <v>5.07</v>
      </c>
      <c r="E86" s="6">
        <f t="shared" si="30"/>
        <v>2.5</v>
      </c>
      <c r="F86" s="6">
        <f t="shared" si="31"/>
        <v>0.2</v>
      </c>
      <c r="G86" s="6">
        <f t="shared" si="32"/>
        <v>1</v>
      </c>
      <c r="H86" s="6">
        <f t="shared" si="33"/>
        <v>1.5</v>
      </c>
      <c r="I86" s="6">
        <f t="shared" si="34"/>
        <v>0.6</v>
      </c>
      <c r="J86" s="12"/>
    </row>
    <row r="87" spans="1:10" ht="14.25">
      <c r="A87" s="94" t="s">
        <v>44</v>
      </c>
      <c r="B87" s="95">
        <f aca="true" t="shared" si="35" ref="B87:I87">SUM(B75:B86)</f>
        <v>1200</v>
      </c>
      <c r="C87" s="95">
        <f t="shared" si="35"/>
        <v>240</v>
      </c>
      <c r="D87" s="95">
        <f t="shared" si="35"/>
        <v>60.84</v>
      </c>
      <c r="E87" s="95">
        <f t="shared" si="35"/>
        <v>30</v>
      </c>
      <c r="F87" s="95">
        <f t="shared" si="35"/>
        <v>2.4</v>
      </c>
      <c r="G87" s="95">
        <f t="shared" si="35"/>
        <v>12</v>
      </c>
      <c r="H87" s="95">
        <f t="shared" si="35"/>
        <v>18</v>
      </c>
      <c r="I87" s="95">
        <f t="shared" si="35"/>
        <v>7.199999999999998</v>
      </c>
      <c r="J87" s="106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43.5">
      <c r="A89" s="99" t="s">
        <v>10</v>
      </c>
      <c r="B89" s="100" t="s">
        <v>11</v>
      </c>
      <c r="C89" s="100" t="s">
        <v>12</v>
      </c>
      <c r="D89" s="100" t="s">
        <v>177</v>
      </c>
      <c r="E89" s="100" t="s">
        <v>13</v>
      </c>
      <c r="F89" s="100" t="s">
        <v>14</v>
      </c>
      <c r="G89" s="100" t="s">
        <v>161</v>
      </c>
      <c r="H89" s="100" t="s">
        <v>162</v>
      </c>
      <c r="I89" s="100" t="s">
        <v>15</v>
      </c>
      <c r="J89" s="101" t="s">
        <v>171</v>
      </c>
    </row>
    <row r="90" spans="1:10" ht="14.25">
      <c r="A90" s="5" t="s">
        <v>148</v>
      </c>
      <c r="B90" s="6">
        <v>100</v>
      </c>
      <c r="C90" s="6">
        <f aca="true" t="shared" si="36" ref="C90:C101">B90*0.2</f>
        <v>20</v>
      </c>
      <c r="D90" s="6">
        <f>B90*H11/100</f>
        <v>3.5766000000000004</v>
      </c>
      <c r="E90" s="6">
        <f aca="true" t="shared" si="37" ref="E90:E101">B90*0.025</f>
        <v>2.5</v>
      </c>
      <c r="F90" s="6">
        <f aca="true" t="shared" si="38" ref="F90:F101">B90*0.002</f>
        <v>0.2</v>
      </c>
      <c r="G90" s="6">
        <f aca="true" t="shared" si="39" ref="G90:G101">B90*0.01</f>
        <v>1</v>
      </c>
      <c r="H90" s="6">
        <f aca="true" t="shared" si="40" ref="H90:H101">B90*0.015</f>
        <v>1.5</v>
      </c>
      <c r="I90" s="6">
        <f aca="true" t="shared" si="41" ref="I90:I101">B90*0.006</f>
        <v>0.6</v>
      </c>
      <c r="J90" s="12"/>
    </row>
    <row r="91" spans="1:10" ht="14.25">
      <c r="A91" s="5" t="s">
        <v>149</v>
      </c>
      <c r="B91" s="6">
        <v>100</v>
      </c>
      <c r="C91" s="6">
        <f t="shared" si="36"/>
        <v>20</v>
      </c>
      <c r="D91" s="6">
        <f>B91*H11/100</f>
        <v>3.5766000000000004</v>
      </c>
      <c r="E91" s="6">
        <f t="shared" si="37"/>
        <v>2.5</v>
      </c>
      <c r="F91" s="6">
        <f t="shared" si="38"/>
        <v>0.2</v>
      </c>
      <c r="G91" s="6">
        <f t="shared" si="39"/>
        <v>1</v>
      </c>
      <c r="H91" s="6">
        <f t="shared" si="40"/>
        <v>1.5</v>
      </c>
      <c r="I91" s="6">
        <f t="shared" si="41"/>
        <v>0.6</v>
      </c>
      <c r="J91" s="12"/>
    </row>
    <row r="92" spans="1:10" ht="14.25">
      <c r="A92" s="5" t="s">
        <v>150</v>
      </c>
      <c r="B92" s="6">
        <v>100</v>
      </c>
      <c r="C92" s="6">
        <f t="shared" si="36"/>
        <v>20</v>
      </c>
      <c r="D92" s="6">
        <f>B92*H11/100</f>
        <v>3.5766000000000004</v>
      </c>
      <c r="E92" s="6">
        <f t="shared" si="37"/>
        <v>2.5</v>
      </c>
      <c r="F92" s="6">
        <f t="shared" si="38"/>
        <v>0.2</v>
      </c>
      <c r="G92" s="6">
        <f t="shared" si="39"/>
        <v>1</v>
      </c>
      <c r="H92" s="6">
        <f t="shared" si="40"/>
        <v>1.5</v>
      </c>
      <c r="I92" s="6">
        <f t="shared" si="41"/>
        <v>0.6</v>
      </c>
      <c r="J92" s="12"/>
    </row>
    <row r="93" spans="1:10" ht="14.25">
      <c r="A93" s="5" t="s">
        <v>151</v>
      </c>
      <c r="B93" s="6">
        <v>100</v>
      </c>
      <c r="C93" s="6">
        <f t="shared" si="36"/>
        <v>20</v>
      </c>
      <c r="D93" s="6">
        <f>B93*H11/100</f>
        <v>3.5766000000000004</v>
      </c>
      <c r="E93" s="6">
        <f t="shared" si="37"/>
        <v>2.5</v>
      </c>
      <c r="F93" s="6">
        <f t="shared" si="38"/>
        <v>0.2</v>
      </c>
      <c r="G93" s="6">
        <f t="shared" si="39"/>
        <v>1</v>
      </c>
      <c r="H93" s="6">
        <f t="shared" si="40"/>
        <v>1.5</v>
      </c>
      <c r="I93" s="6">
        <f t="shared" si="41"/>
        <v>0.6</v>
      </c>
      <c r="J93" s="12"/>
    </row>
    <row r="94" spans="1:10" ht="14.25">
      <c r="A94" s="5" t="s">
        <v>152</v>
      </c>
      <c r="B94" s="6">
        <v>100</v>
      </c>
      <c r="C94" s="6">
        <f t="shared" si="36"/>
        <v>20</v>
      </c>
      <c r="D94" s="6">
        <f>B94*H11/100</f>
        <v>3.5766000000000004</v>
      </c>
      <c r="E94" s="6">
        <f t="shared" si="37"/>
        <v>2.5</v>
      </c>
      <c r="F94" s="6">
        <f t="shared" si="38"/>
        <v>0.2</v>
      </c>
      <c r="G94" s="6">
        <f t="shared" si="39"/>
        <v>1</v>
      </c>
      <c r="H94" s="6">
        <f t="shared" si="40"/>
        <v>1.5</v>
      </c>
      <c r="I94" s="6">
        <f t="shared" si="41"/>
        <v>0.6</v>
      </c>
      <c r="J94" s="12"/>
    </row>
    <row r="95" spans="1:10" ht="14.25">
      <c r="A95" s="5" t="s">
        <v>153</v>
      </c>
      <c r="B95" s="6">
        <v>100</v>
      </c>
      <c r="C95" s="6">
        <f t="shared" si="36"/>
        <v>20</v>
      </c>
      <c r="D95" s="6">
        <f>B95*H11/100</f>
        <v>3.5766000000000004</v>
      </c>
      <c r="E95" s="6">
        <f t="shared" si="37"/>
        <v>2.5</v>
      </c>
      <c r="F95" s="6">
        <f t="shared" si="38"/>
        <v>0.2</v>
      </c>
      <c r="G95" s="6">
        <f t="shared" si="39"/>
        <v>1</v>
      </c>
      <c r="H95" s="6">
        <f t="shared" si="40"/>
        <v>1.5</v>
      </c>
      <c r="I95" s="6">
        <f t="shared" si="41"/>
        <v>0.6</v>
      </c>
      <c r="J95" s="12"/>
    </row>
    <row r="96" spans="1:10" ht="14.25">
      <c r="A96" s="5" t="s">
        <v>154</v>
      </c>
      <c r="B96" s="6">
        <v>100</v>
      </c>
      <c r="C96" s="6">
        <f t="shared" si="36"/>
        <v>20</v>
      </c>
      <c r="D96" s="6">
        <f>B96*H11/100</f>
        <v>3.5766000000000004</v>
      </c>
      <c r="E96" s="6">
        <f t="shared" si="37"/>
        <v>2.5</v>
      </c>
      <c r="F96" s="6">
        <f t="shared" si="38"/>
        <v>0.2</v>
      </c>
      <c r="G96" s="6">
        <f t="shared" si="39"/>
        <v>1</v>
      </c>
      <c r="H96" s="6">
        <f t="shared" si="40"/>
        <v>1.5</v>
      </c>
      <c r="I96" s="6">
        <f t="shared" si="41"/>
        <v>0.6</v>
      </c>
      <c r="J96" s="12"/>
    </row>
    <row r="97" spans="1:10" ht="14.25">
      <c r="A97" s="5" t="s">
        <v>155</v>
      </c>
      <c r="B97" s="6">
        <v>100</v>
      </c>
      <c r="C97" s="6">
        <f t="shared" si="36"/>
        <v>20</v>
      </c>
      <c r="D97" s="6">
        <f>B97*H11/100</f>
        <v>3.5766000000000004</v>
      </c>
      <c r="E97" s="6">
        <f t="shared" si="37"/>
        <v>2.5</v>
      </c>
      <c r="F97" s="6">
        <f t="shared" si="38"/>
        <v>0.2</v>
      </c>
      <c r="G97" s="6">
        <f t="shared" si="39"/>
        <v>1</v>
      </c>
      <c r="H97" s="6">
        <f t="shared" si="40"/>
        <v>1.5</v>
      </c>
      <c r="I97" s="6">
        <f t="shared" si="41"/>
        <v>0.6</v>
      </c>
      <c r="J97" s="12"/>
    </row>
    <row r="98" spans="1:10" ht="14.25">
      <c r="A98" s="5" t="s">
        <v>156</v>
      </c>
      <c r="B98" s="6">
        <v>100</v>
      </c>
      <c r="C98" s="6">
        <f t="shared" si="36"/>
        <v>20</v>
      </c>
      <c r="D98" s="6">
        <f>B98*H11/100</f>
        <v>3.5766000000000004</v>
      </c>
      <c r="E98" s="6">
        <f t="shared" si="37"/>
        <v>2.5</v>
      </c>
      <c r="F98" s="6">
        <f t="shared" si="38"/>
        <v>0.2</v>
      </c>
      <c r="G98" s="6">
        <f t="shared" si="39"/>
        <v>1</v>
      </c>
      <c r="H98" s="6">
        <f t="shared" si="40"/>
        <v>1.5</v>
      </c>
      <c r="I98" s="6">
        <f t="shared" si="41"/>
        <v>0.6</v>
      </c>
      <c r="J98" s="12"/>
    </row>
    <row r="99" spans="1:10" ht="14.25">
      <c r="A99" s="5" t="s">
        <v>157</v>
      </c>
      <c r="B99" s="6">
        <v>100</v>
      </c>
      <c r="C99" s="6">
        <f t="shared" si="36"/>
        <v>20</v>
      </c>
      <c r="D99" s="6">
        <f>B99*H11/100</f>
        <v>3.5766000000000004</v>
      </c>
      <c r="E99" s="6">
        <f t="shared" si="37"/>
        <v>2.5</v>
      </c>
      <c r="F99" s="6">
        <f t="shared" si="38"/>
        <v>0.2</v>
      </c>
      <c r="G99" s="6">
        <f t="shared" si="39"/>
        <v>1</v>
      </c>
      <c r="H99" s="6">
        <f t="shared" si="40"/>
        <v>1.5</v>
      </c>
      <c r="I99" s="6">
        <f t="shared" si="41"/>
        <v>0.6</v>
      </c>
      <c r="J99" s="12"/>
    </row>
    <row r="100" spans="1:10" ht="14.25">
      <c r="A100" s="5" t="s">
        <v>158</v>
      </c>
      <c r="B100" s="6">
        <v>100</v>
      </c>
      <c r="C100" s="6">
        <f t="shared" si="36"/>
        <v>20</v>
      </c>
      <c r="D100" s="6">
        <f>B100*H11/100</f>
        <v>3.5766000000000004</v>
      </c>
      <c r="E100" s="6">
        <f t="shared" si="37"/>
        <v>2.5</v>
      </c>
      <c r="F100" s="6">
        <f t="shared" si="38"/>
        <v>0.2</v>
      </c>
      <c r="G100" s="6">
        <f t="shared" si="39"/>
        <v>1</v>
      </c>
      <c r="H100" s="6">
        <f t="shared" si="40"/>
        <v>1.5</v>
      </c>
      <c r="I100" s="6">
        <f t="shared" si="41"/>
        <v>0.6</v>
      </c>
      <c r="J100" s="12"/>
    </row>
    <row r="101" spans="1:10" ht="14.25">
      <c r="A101" s="5" t="s">
        <v>159</v>
      </c>
      <c r="B101" s="6">
        <v>100</v>
      </c>
      <c r="C101" s="6">
        <f t="shared" si="36"/>
        <v>20</v>
      </c>
      <c r="D101" s="6">
        <f>B101*H11/100</f>
        <v>3.5766000000000004</v>
      </c>
      <c r="E101" s="6">
        <f t="shared" si="37"/>
        <v>2.5</v>
      </c>
      <c r="F101" s="6">
        <f t="shared" si="38"/>
        <v>0.2</v>
      </c>
      <c r="G101" s="6">
        <f t="shared" si="39"/>
        <v>1</v>
      </c>
      <c r="H101" s="6">
        <f t="shared" si="40"/>
        <v>1.5</v>
      </c>
      <c r="I101" s="6">
        <f t="shared" si="41"/>
        <v>0.6</v>
      </c>
      <c r="J101" s="12"/>
    </row>
    <row r="102" spans="1:10" ht="14.25">
      <c r="A102" s="94" t="s">
        <v>44</v>
      </c>
      <c r="B102" s="95">
        <f aca="true" t="shared" si="42" ref="B102:I102">SUM(B90:B101)</f>
        <v>1200</v>
      </c>
      <c r="C102" s="95">
        <f t="shared" si="42"/>
        <v>240</v>
      </c>
      <c r="D102" s="95">
        <f>SUM(D90:D101)</f>
        <v>42.9192</v>
      </c>
      <c r="E102" s="95">
        <f t="shared" si="42"/>
        <v>30</v>
      </c>
      <c r="F102" s="95">
        <f t="shared" si="42"/>
        <v>2.4</v>
      </c>
      <c r="G102" s="95">
        <f t="shared" si="42"/>
        <v>12</v>
      </c>
      <c r="H102" s="95">
        <f t="shared" si="42"/>
        <v>18</v>
      </c>
      <c r="I102" s="95">
        <f t="shared" si="42"/>
        <v>7.199999999999998</v>
      </c>
      <c r="J102" s="106"/>
    </row>
    <row r="108" spans="7:10" ht="14.25">
      <c r="G108"/>
      <c r="H108" s="107" t="s">
        <v>160</v>
      </c>
      <c r="I108" s="107">
        <f>C105+D105+E105+F105+G105+H105+I105</f>
        <v>0</v>
      </c>
      <c r="J108" s="108"/>
    </row>
  </sheetData>
  <sheetProtection selectLockedCells="1" selectUnlockedCells="1"/>
  <autoFilter ref="I1:L10"/>
  <mergeCells count="1">
    <mergeCell ref="E3:H3"/>
  </mergeCells>
  <printOptions/>
  <pageMargins left="0.5118055555555555" right="0.5118055555555555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Pierina Verona</dc:creator>
  <cp:keywords/>
  <dc:description/>
  <cp:lastModifiedBy>Morgana Perini</cp:lastModifiedBy>
  <dcterms:created xsi:type="dcterms:W3CDTF">2023-12-15T13:48:19Z</dcterms:created>
  <dcterms:modified xsi:type="dcterms:W3CDTF">2024-03-11T11:43:44Z</dcterms:modified>
  <cp:category/>
  <cp:version/>
  <cp:contentType/>
  <cp:contentStatus/>
</cp:coreProperties>
</file>